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45" activeTab="3"/>
  </bookViews>
  <sheets>
    <sheet name="COMPULSORY " sheetId="1" r:id="rId1"/>
    <sheet name="Challenge " sheetId="2" r:id="rId2"/>
    <sheet name="NATIONAL 1-2-3 " sheetId="3" r:id="rId3"/>
    <sheet name="NATIONAL 4" sheetId="4" r:id="rId4"/>
  </sheets>
  <definedNames>
    <definedName name="_xlnm._FilterDatabase" localSheetId="3" hidden="1">'NATIONAL 4'!$A$7:$P$41</definedName>
    <definedName name="_xlnm.Print_Area" localSheetId="1">'Challenge '!$A$1:$M$18</definedName>
    <definedName name="_xlnm.Print_Area" localSheetId="3">'NATIONAL 4'!$A$1:$P$41</definedName>
    <definedName name="_xlnm.Print_Titles" localSheetId="0">'COMPULSORY '!$1:$5</definedName>
    <definedName name="_xlnm.Print_Titles" localSheetId="3">'NATIONAL 4'!$3:$6</definedName>
  </definedNames>
  <calcPr fullCalcOnLoad="1"/>
</workbook>
</file>

<file path=xl/sharedStrings.xml><?xml version="1.0" encoding="utf-8"?>
<sst xmlns="http://schemas.openxmlformats.org/spreadsheetml/2006/main" count="459" uniqueCount="273">
  <si>
    <t>NAME</t>
  </si>
  <si>
    <t>CLUB</t>
  </si>
  <si>
    <t>VAULT</t>
  </si>
  <si>
    <t>POSn</t>
  </si>
  <si>
    <t>BARS</t>
  </si>
  <si>
    <t>BEAM</t>
  </si>
  <si>
    <t>FLOOR</t>
  </si>
  <si>
    <t>TOTAL</t>
  </si>
  <si>
    <t>R &amp; C</t>
  </si>
  <si>
    <t>COMPULSORY 5</t>
  </si>
  <si>
    <t>COMPULSORY 4</t>
  </si>
  <si>
    <t>COMPULSORY 3</t>
  </si>
  <si>
    <t>COMPULSORY 3 Out of Age</t>
  </si>
  <si>
    <t>WEST MIDLANDS REGION COMPULSORY CHAMPIONSHIPS</t>
  </si>
  <si>
    <t>NATIONAL GRADE 3</t>
  </si>
  <si>
    <t>NATIONAL GRADE 2</t>
  </si>
  <si>
    <t>NATIONAL GRADE 1</t>
  </si>
  <si>
    <t>WEST MIDLANDS REGION NATIONAL GRADE 3,2 AND 1 CHAMPIONSHIPS</t>
  </si>
  <si>
    <t>WEST MIDLANDS REGION NATIONAL  GRADE 4 CHAMPIONSHIPS</t>
  </si>
  <si>
    <t>WEST MIDLANDS REGIONAL GRADE 2 AND 1 CHAMPIONSHIPS</t>
  </si>
  <si>
    <t>NATIONAL GRADE 4</t>
  </si>
  <si>
    <t>COMPULSORY 5 Out of Age</t>
  </si>
  <si>
    <t>3</t>
  </si>
  <si>
    <t>4</t>
  </si>
  <si>
    <t>8</t>
  </si>
  <si>
    <t>9</t>
  </si>
  <si>
    <t>10</t>
  </si>
  <si>
    <t>11</t>
  </si>
  <si>
    <t>12</t>
  </si>
  <si>
    <t>14</t>
  </si>
  <si>
    <t>16</t>
  </si>
  <si>
    <t>17</t>
  </si>
  <si>
    <t>22</t>
  </si>
  <si>
    <t>23</t>
  </si>
  <si>
    <t>24</t>
  </si>
  <si>
    <t>26</t>
  </si>
  <si>
    <t>29</t>
  </si>
  <si>
    <t>31</t>
  </si>
  <si>
    <t>32</t>
  </si>
  <si>
    <t>33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</si>
  <si>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</si>
  <si>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</si>
  <si>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</si>
  <si>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</si>
  <si>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</si>
  <si>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</si>
  <si>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</si>
  <si>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</si>
  <si>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</si>
  <si>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</si>
  <si>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</si>
  <si>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52</t>
  </si>
  <si>
    <t>54</t>
  </si>
  <si>
    <t>55</t>
  </si>
  <si>
    <t>60</t>
  </si>
  <si>
    <t>65</t>
  </si>
  <si>
    <t>Chloe Moore</t>
  </si>
  <si>
    <t>68</t>
  </si>
  <si>
    <t>69</t>
  </si>
  <si>
    <t>71</t>
  </si>
  <si>
    <t>73</t>
  </si>
  <si>
    <t>74</t>
  </si>
  <si>
    <t>Alice Ferriday</t>
  </si>
  <si>
    <t>Bethany Haslam</t>
  </si>
  <si>
    <t>Freya Lewis</t>
  </si>
  <si>
    <t>82</t>
  </si>
  <si>
    <t>Aimee Clark</t>
  </si>
  <si>
    <t>Catherine O'Donovan</t>
  </si>
  <si>
    <t>Beth Jones</t>
  </si>
  <si>
    <t>Saraya Pearce</t>
  </si>
  <si>
    <t>Lucie Thouvenin</t>
  </si>
  <si>
    <t>Fiona Morfill</t>
  </si>
  <si>
    <t>Julia Kaczmarek</t>
  </si>
  <si>
    <t>Bethany Jackson</t>
  </si>
  <si>
    <t>Faith Evans</t>
  </si>
  <si>
    <t>Neve Fraser</t>
  </si>
  <si>
    <t>Ellen Groves</t>
  </si>
  <si>
    <t>Isla Fitzgerald</t>
  </si>
  <si>
    <t>Olivia Waterman</t>
  </si>
  <si>
    <t>Abigail Cope</t>
  </si>
  <si>
    <t>13</t>
  </si>
  <si>
    <t>Laura Szabo</t>
  </si>
  <si>
    <t>Elizabete Kokorevica</t>
  </si>
  <si>
    <t>15</t>
  </si>
  <si>
    <t>Daniella Hurwood</t>
  </si>
  <si>
    <t>Lina Tounsi</t>
  </si>
  <si>
    <t>19</t>
  </si>
  <si>
    <t>Madeleine Harris</t>
  </si>
  <si>
    <t>21</t>
  </si>
  <si>
    <t>Hermione Hammond</t>
  </si>
  <si>
    <t>Tegan Massey</t>
  </si>
  <si>
    <t>Anna Bambrook</t>
  </si>
  <si>
    <t>25</t>
  </si>
  <si>
    <t>Skye-Rose Hamilton</t>
  </si>
  <si>
    <t>30</t>
  </si>
  <si>
    <t>Keara Massengo-Fouani</t>
  </si>
  <si>
    <t>Arley Nelson</t>
  </si>
  <si>
    <t>Jessica Fox</t>
  </si>
  <si>
    <t>COMPULSORY  2 PRACTISE</t>
  </si>
  <si>
    <t>50</t>
  </si>
  <si>
    <t>51</t>
  </si>
  <si>
    <t>57</t>
  </si>
  <si>
    <t>58</t>
  </si>
  <si>
    <t>FIG CHALLENGE</t>
  </si>
  <si>
    <t>Sophia Booth</t>
  </si>
  <si>
    <t>Kelsie Clohessy-Daly</t>
  </si>
  <si>
    <t>Tori Markham</t>
  </si>
  <si>
    <t>Hannah Shroff</t>
  </si>
  <si>
    <t>Hayley Rushton</t>
  </si>
  <si>
    <t>Jessica Elsey</t>
  </si>
  <si>
    <t>Amy Briscoe</t>
  </si>
  <si>
    <t>LEVEL 2 CHALLENGE</t>
  </si>
  <si>
    <t>COMPULSORY 4 Out of Age</t>
  </si>
  <si>
    <t xml:space="preserve">City of Birmingham </t>
  </si>
  <si>
    <t xml:space="preserve">Coventry Empire </t>
  </si>
  <si>
    <t>Park Wrekin</t>
  </si>
  <si>
    <t>5</t>
  </si>
  <si>
    <t xml:space="preserve">Rugby </t>
  </si>
  <si>
    <t>6</t>
  </si>
  <si>
    <t xml:space="preserve">Uttoxeter </t>
  </si>
  <si>
    <t>East Staffs</t>
  </si>
  <si>
    <t xml:space="preserve">Park Wrekin </t>
  </si>
  <si>
    <t>Uttoxeter</t>
  </si>
  <si>
    <t>Kenyah Reddin</t>
  </si>
  <si>
    <t xml:space="preserve">City Of Stoke </t>
  </si>
  <si>
    <t>Lucianna Anderson</t>
  </si>
  <si>
    <t>Martha Sidaway</t>
  </si>
  <si>
    <t>Brie Thomas</t>
  </si>
  <si>
    <t>Phoebe Croker</t>
  </si>
  <si>
    <t>20</t>
  </si>
  <si>
    <t>Daisy Higgins</t>
  </si>
  <si>
    <t xml:space="preserve">Tamworth </t>
  </si>
  <si>
    <t>Amaleigh Cowan</t>
  </si>
  <si>
    <t xml:space="preserve">Olivia Heal </t>
  </si>
  <si>
    <t>Emily Stephens</t>
  </si>
  <si>
    <t>Connie Byrne-Smith</t>
  </si>
  <si>
    <t>Molly Tyrrell</t>
  </si>
  <si>
    <t>City Of Worcester</t>
  </si>
  <si>
    <t>Isabella Kendrick</t>
  </si>
  <si>
    <t>Sasha Levy</t>
  </si>
  <si>
    <t>Abbie Ogram</t>
  </si>
  <si>
    <t>Ava Dealtry</t>
  </si>
  <si>
    <t>Jessica Harris</t>
  </si>
  <si>
    <t>Wolverhampton</t>
  </si>
  <si>
    <t>Mollie Hewison</t>
  </si>
  <si>
    <t>Sienna Mccormack</t>
  </si>
  <si>
    <t>Sofia Johnson</t>
  </si>
  <si>
    <t xml:space="preserve">Chelmsley Wood </t>
  </si>
  <si>
    <t>48</t>
  </si>
  <si>
    <t>Chloe Field</t>
  </si>
  <si>
    <t>Wyre Forest</t>
  </si>
  <si>
    <t>Paige Johnson</t>
  </si>
  <si>
    <t>Airborne</t>
  </si>
  <si>
    <t>Tamworth</t>
  </si>
  <si>
    <t>67</t>
  </si>
  <si>
    <t>70</t>
  </si>
  <si>
    <t>Evee Stevenson-Lea</t>
  </si>
  <si>
    <t>72</t>
  </si>
  <si>
    <t>Shania Wagstaff</t>
  </si>
  <si>
    <t>76</t>
  </si>
  <si>
    <t xml:space="preserve">Airborne </t>
  </si>
  <si>
    <t xml:space="preserve">City Of Worcester </t>
  </si>
  <si>
    <t>Jamelia Jones</t>
  </si>
  <si>
    <t>80</t>
  </si>
  <si>
    <t>Lauren Jones</t>
  </si>
  <si>
    <t>83</t>
  </si>
  <si>
    <t>84</t>
  </si>
  <si>
    <t>Emma Smith</t>
  </si>
  <si>
    <t>87</t>
  </si>
  <si>
    <t>88</t>
  </si>
  <si>
    <t>89</t>
  </si>
  <si>
    <t>Karyce Johnson</t>
  </si>
  <si>
    <t xml:space="preserve">Wolverhampton </t>
  </si>
  <si>
    <t>90</t>
  </si>
  <si>
    <t>Libby Woodhall</t>
  </si>
  <si>
    <t>91</t>
  </si>
  <si>
    <t>Birmingham Flames</t>
  </si>
  <si>
    <t>92</t>
  </si>
  <si>
    <t>Willow McKenzie</t>
  </si>
  <si>
    <t xml:space="preserve">Birmingham Flames </t>
  </si>
  <si>
    <t xml:space="preserve">East Staffs </t>
  </si>
  <si>
    <t>Sacha Bailey</t>
  </si>
  <si>
    <t>Midlands</t>
  </si>
  <si>
    <t>Emmie Simmons</t>
  </si>
  <si>
    <t>City of Birmingham</t>
  </si>
  <si>
    <t xml:space="preserve">Midlands </t>
  </si>
  <si>
    <t>7</t>
  </si>
  <si>
    <t xml:space="preserve">Hereford Sparks </t>
  </si>
  <si>
    <t>Natasha Mitchell</t>
  </si>
  <si>
    <t>18</t>
  </si>
  <si>
    <t>Megan Nicklin</t>
  </si>
  <si>
    <t xml:space="preserve">Wyre Forest </t>
  </si>
  <si>
    <t>Ty-Anna Do</t>
  </si>
  <si>
    <t>Emily Ashwood</t>
  </si>
  <si>
    <t xml:space="preserve">Shrewsbury </t>
  </si>
  <si>
    <t>77</t>
  </si>
  <si>
    <t>COMPULSORY  2 Out of Age PRACTISE</t>
  </si>
  <si>
    <t>Milana Tweats</t>
  </si>
  <si>
    <t>Lucie Halford</t>
  </si>
  <si>
    <t>Flora Owen-Sinclair</t>
  </si>
  <si>
    <t>Alesha Williams</t>
  </si>
  <si>
    <t>Georgie Slack</t>
  </si>
  <si>
    <t>Julia  French</t>
  </si>
  <si>
    <t>27</t>
  </si>
  <si>
    <t>28</t>
  </si>
  <si>
    <t>Connie Brian</t>
  </si>
  <si>
    <t>Tizane Beswick</t>
  </si>
  <si>
    <t>Lola Sneath</t>
  </si>
  <si>
    <t>Alana Barker</t>
  </si>
  <si>
    <t>Maddie Mcnelis</t>
  </si>
  <si>
    <t>Shae Drysdale</t>
  </si>
  <si>
    <t>Honor Brown</t>
  </si>
  <si>
    <t>Lily Dudley</t>
  </si>
  <si>
    <t>Jessica Miles</t>
  </si>
  <si>
    <t>Neveyah Ford</t>
  </si>
  <si>
    <t>Harriet Palmer</t>
  </si>
  <si>
    <t>Annie-May  Chinnock</t>
  </si>
  <si>
    <t>Kaitlyn Irvine</t>
  </si>
  <si>
    <t>Rosie Wright</t>
  </si>
  <si>
    <t>Olivia Greenfield</t>
  </si>
  <si>
    <t>Esmee Wicks</t>
  </si>
  <si>
    <t>Georgia Burger</t>
  </si>
  <si>
    <t>Abigail Timms</t>
  </si>
  <si>
    <t xml:space="preserve">Millie Wint </t>
  </si>
  <si>
    <t>Laila Heaton</t>
  </si>
  <si>
    <t>Freya Genever</t>
  </si>
  <si>
    <t>Daisy Mae Dowell</t>
  </si>
  <si>
    <t>53</t>
  </si>
  <si>
    <t>Erin Mcdonald</t>
  </si>
  <si>
    <t>Katie Russell</t>
  </si>
  <si>
    <t>Imogen Perrott</t>
  </si>
  <si>
    <t>Olivia Dyer</t>
  </si>
  <si>
    <t>Holly Saunders</t>
  </si>
  <si>
    <t>Emily Casey</t>
  </si>
  <si>
    <t>Laura Henderson</t>
  </si>
  <si>
    <t>Nefertare St Clair Hughes</t>
  </si>
  <si>
    <t>Isabella Lester</t>
  </si>
  <si>
    <t>Ciara Yates</t>
  </si>
  <si>
    <t>Ruby Vickers</t>
  </si>
  <si>
    <t>Lyla Knowles</t>
  </si>
  <si>
    <t>Katerina Galuzo</t>
  </si>
  <si>
    <t xml:space="preserve">Dudley </t>
  </si>
  <si>
    <t>Rose Love</t>
  </si>
  <si>
    <t>Lucy Clark</t>
  </si>
  <si>
    <t>Kenzii Lewis</t>
  </si>
  <si>
    <t>Ava White</t>
  </si>
  <si>
    <t>Sophie Chang</t>
  </si>
  <si>
    <t>Lexie Salvin</t>
  </si>
  <si>
    <t xml:space="preserve">Worcestershire </t>
  </si>
  <si>
    <t>Harlowe Wilkes</t>
  </si>
  <si>
    <t>Holly Blackwell</t>
  </si>
  <si>
    <t>Anya Hulusi</t>
  </si>
  <si>
    <t>Matilda Haughton</t>
  </si>
  <si>
    <t>Elysia Ashton</t>
  </si>
  <si>
    <t>Kacie Carnall</t>
  </si>
  <si>
    <t>Lydia Heath</t>
  </si>
  <si>
    <t>Harriet Price</t>
  </si>
  <si>
    <t>Evie O'Carroll</t>
  </si>
  <si>
    <t>Zoe Ward</t>
  </si>
  <si>
    <t>Grace Gray</t>
  </si>
  <si>
    <t>63</t>
  </si>
  <si>
    <t>Isabella Griffiths-Ingall</t>
  </si>
  <si>
    <t>64</t>
  </si>
  <si>
    <t>Ruby-May Gullis</t>
  </si>
  <si>
    <t>Bethan Nia Hopkins</t>
  </si>
  <si>
    <t>India Mcintosh</t>
  </si>
  <si>
    <t>Mae Wilkinson</t>
  </si>
  <si>
    <t>Paris White</t>
  </si>
  <si>
    <t>Serena Castaneda</t>
  </si>
  <si>
    <t>15th APRIL 2018</t>
  </si>
  <si>
    <t>14th APRIL 2018</t>
  </si>
  <si>
    <t>Grace McCollin</t>
  </si>
  <si>
    <t>Roxy Joyce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</si>
</sst>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0"/>
    <numFmt numFmtId="179" formatCode="0.0000"/>
    <numFmt numFmtId="180" formatCode="0.00000"/>
    <numFmt numFmtId="181" formatCode="0.0"/>
    <numFmt numFmtId="182" formatCode="##/##"/>
  </numFmts>
  <fonts count="5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trike/>
      <sz val="10"/>
      <name val="Times New Roman"/>
      <family val="1"/>
    </font>
    <font>
      <sz val="6"/>
      <name val="Arial"/>
      <family val="2"/>
    </font>
    <font>
      <u val="single"/>
      <sz val="10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78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178" fontId="0" fillId="0" borderId="0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178" fontId="0" fillId="0" borderId="10" xfId="0" applyNumberFormat="1" applyFont="1" applyBorder="1" applyAlignment="1">
      <alignment/>
    </xf>
    <xf numFmtId="2" fontId="0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33" borderId="11" xfId="0" applyNumberFormat="1" applyFont="1" applyFill="1" applyBorder="1" applyAlignment="1">
      <alignment horizontal="center" vertical="center"/>
    </xf>
    <xf numFmtId="178" fontId="0" fillId="0" borderId="11" xfId="0" applyNumberFormat="1" applyFont="1" applyBorder="1" applyAlignment="1">
      <alignment/>
    </xf>
    <xf numFmtId="1" fontId="30" fillId="0" borderId="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0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3" fillId="0" borderId="10" xfId="61" applyFont="1" applyBorder="1">
      <alignment/>
      <protection/>
    </xf>
    <xf numFmtId="0" fontId="3" fillId="0" borderId="10" xfId="61" applyBorder="1">
      <alignment/>
      <protection/>
    </xf>
    <xf numFmtId="0" fontId="8" fillId="0" borderId="12" xfId="61" applyFont="1" applyBorder="1" applyAlignment="1">
      <alignment horizontal="center" vertical="center"/>
      <protection/>
    </xf>
    <xf numFmtId="49" fontId="3" fillId="0" borderId="13" xfId="59" applyNumberFormat="1" applyFont="1" applyFill="1" applyBorder="1" applyAlignment="1">
      <alignment horizontal="center" vertical="center"/>
      <protection/>
    </xf>
    <xf numFmtId="1" fontId="3" fillId="0" borderId="11" xfId="59" applyNumberFormat="1" applyFont="1" applyFill="1" applyBorder="1" applyAlignment="1">
      <alignment horizontal="center"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8" fillId="0" borderId="10" xfId="59" applyNumberFormat="1" applyFont="1" applyBorder="1" applyAlignment="1">
      <alignment horizontal="center" vertical="center"/>
      <protection/>
    </xf>
    <xf numFmtId="0" fontId="3" fillId="0" borderId="10" xfId="59" applyBorder="1">
      <alignment/>
      <protection/>
    </xf>
    <xf numFmtId="49" fontId="3" fillId="0" borderId="10" xfId="59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/>
      <protection/>
    </xf>
    <xf numFmtId="0" fontId="3" fillId="0" borderId="10" xfId="59" applyFont="1" applyBorder="1">
      <alignment/>
      <protection/>
    </xf>
    <xf numFmtId="49" fontId="8" fillId="0" borderId="10" xfId="59" applyNumberFormat="1" applyFont="1" applyFill="1" applyBorder="1" applyAlignment="1">
      <alignment horizontal="center" vertical="center"/>
      <protection/>
    </xf>
    <xf numFmtId="49" fontId="10" fillId="0" borderId="10" xfId="59" applyNumberFormat="1" applyFont="1" applyBorder="1" applyAlignment="1">
      <alignment horizontal="center" vertical="center"/>
      <protection/>
    </xf>
    <xf numFmtId="49" fontId="10" fillId="0" borderId="10" xfId="59" applyNumberFormat="1" applyFont="1" applyFill="1" applyBorder="1" applyAlignment="1">
      <alignment horizontal="center" vertical="center"/>
      <protection/>
    </xf>
    <xf numFmtId="0" fontId="8" fillId="0" borderId="12" xfId="59" applyFont="1" applyBorder="1" applyAlignment="1">
      <alignment horizontal="center" vertical="center"/>
      <protection/>
    </xf>
    <xf numFmtId="49" fontId="8" fillId="0" borderId="12" xfId="59" applyNumberFormat="1" applyFont="1" applyBorder="1" applyAlignment="1">
      <alignment horizontal="center" vertical="center"/>
      <protection/>
    </xf>
    <xf numFmtId="0" fontId="3" fillId="0" borderId="12" xfId="59" applyFont="1" applyBorder="1" applyAlignment="1">
      <alignment horizontal="center" vertical="center"/>
      <protection/>
    </xf>
    <xf numFmtId="1" fontId="3" fillId="0" borderId="10" xfId="59" applyNumberFormat="1" applyFont="1" applyFill="1" applyBorder="1" applyAlignment="1">
      <alignment horizontal="center" vertical="center"/>
      <protection/>
    </xf>
    <xf numFmtId="49" fontId="3" fillId="0" borderId="10" xfId="59" applyNumberFormat="1" applyFont="1" applyFill="1" applyBorder="1" applyAlignment="1">
      <alignment horizontal="center" vertical="center"/>
      <protection/>
    </xf>
    <xf numFmtId="49" fontId="3" fillId="0" borderId="13" xfId="59" applyNumberFormat="1" applyFont="1" applyBorder="1" applyAlignment="1">
      <alignment horizontal="center" vertical="center"/>
      <protection/>
    </xf>
    <xf numFmtId="0" fontId="32" fillId="0" borderId="10" xfId="59" applyFont="1" applyBorder="1">
      <alignment/>
      <protection/>
    </xf>
    <xf numFmtId="0" fontId="3" fillId="0" borderId="10" xfId="59" applyFont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9" fillId="0" borderId="10" xfId="59" applyFont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49" fontId="11" fillId="0" borderId="10" xfId="59" applyNumberFormat="1" applyFont="1" applyBorder="1" applyAlignment="1">
      <alignment horizontal="center" vertical="center"/>
      <protection/>
    </xf>
    <xf numFmtId="178" fontId="0" fillId="33" borderId="11" xfId="0" applyNumberFormat="1" applyFont="1" applyFill="1" applyBorder="1" applyAlignment="1">
      <alignment horizontal="center" vertical="center"/>
    </xf>
    <xf numFmtId="0" fontId="3" fillId="0" borderId="0" xfId="59" applyFont="1" applyBorder="1" applyAlignment="1">
      <alignment horizontal="center"/>
      <protection/>
    </xf>
    <xf numFmtId="49" fontId="3" fillId="0" borderId="11" xfId="59" applyNumberFormat="1" applyFont="1" applyFill="1" applyBorder="1" applyAlignment="1">
      <alignment horizontal="center" vertical="center"/>
      <protection/>
    </xf>
    <xf numFmtId="0" fontId="3" fillId="0" borderId="13" xfId="59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0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2"/>
  <sheetViews>
    <sheetView zoomScale="85" zoomScaleNormal="85" workbookViewId="0" topLeftCell="A56">
      <selection activeCell="B51" sqref="B51"/>
    </sheetView>
  </sheetViews>
  <sheetFormatPr defaultColWidth="9.33203125" defaultRowHeight="12.75"/>
  <cols>
    <col min="1" max="1" width="4.66015625" style="20" bestFit="1" customWidth="1"/>
    <col min="2" max="2" width="33.83203125" style="1" bestFit="1" customWidth="1"/>
    <col min="3" max="3" width="25.16015625" style="1" bestFit="1" customWidth="1"/>
    <col min="4" max="4" width="9" style="8" bestFit="1" customWidth="1"/>
    <col min="5" max="5" width="6.83203125" style="1" bestFit="1" customWidth="1"/>
    <col min="6" max="6" width="8.33203125" style="8" bestFit="1" customWidth="1"/>
    <col min="7" max="7" width="6.66015625" style="1" bestFit="1" customWidth="1"/>
    <col min="8" max="8" width="8.83203125" style="8" bestFit="1" customWidth="1"/>
    <col min="9" max="9" width="6.66015625" style="1" bestFit="1" customWidth="1"/>
    <col min="10" max="10" width="8.66015625" style="8" bestFit="1" customWidth="1"/>
    <col min="11" max="11" width="6.66015625" style="1" bestFit="1" customWidth="1"/>
    <col min="12" max="12" width="8.83203125" style="8" customWidth="1"/>
    <col min="13" max="13" width="6.5" style="1" customWidth="1"/>
    <col min="14" max="14" width="9.5" style="1" bestFit="1" customWidth="1"/>
    <col min="15" max="15" width="6.33203125" style="1" bestFit="1" customWidth="1"/>
    <col min="16" max="16" width="2" style="6" bestFit="1" customWidth="1"/>
    <col min="17" max="16384" width="9.33203125" style="1" customWidth="1"/>
  </cols>
  <sheetData>
    <row r="1" spans="1:14" s="6" customFormat="1" ht="12.75">
      <c r="A1" s="58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5" ht="14.25" customHeight="1">
      <c r="A2" s="58" t="s">
        <v>270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6"/>
    </row>
    <row r="3" spans="1:13" ht="12.75">
      <c r="A3" s="6"/>
      <c r="M3" s="3"/>
    </row>
    <row r="4" spans="1:16" ht="12.75">
      <c r="A4" s="2"/>
      <c r="B4" s="4" t="s">
        <v>0</v>
      </c>
      <c r="C4" s="1" t="s">
        <v>1</v>
      </c>
      <c r="D4" s="8" t="s">
        <v>2</v>
      </c>
      <c r="E4" s="1" t="s">
        <v>3</v>
      </c>
      <c r="F4" s="8" t="s">
        <v>4</v>
      </c>
      <c r="G4" s="1" t="s">
        <v>3</v>
      </c>
      <c r="H4" s="8" t="s">
        <v>5</v>
      </c>
      <c r="I4" s="1" t="s">
        <v>3</v>
      </c>
      <c r="J4" s="8" t="s">
        <v>6</v>
      </c>
      <c r="K4" s="1" t="s">
        <v>3</v>
      </c>
      <c r="L4" s="8" t="s">
        <v>8</v>
      </c>
      <c r="M4" s="3" t="s">
        <v>3</v>
      </c>
      <c r="N4" s="1" t="s">
        <v>7</v>
      </c>
      <c r="O4" s="1" t="s">
        <v>3</v>
      </c>
      <c r="P4" s="2"/>
    </row>
    <row r="5" spans="1:16" ht="12.75">
      <c r="A5" s="2"/>
      <c r="P5" s="2"/>
    </row>
    <row r="6" spans="1:16" ht="18.75">
      <c r="A6" s="2"/>
      <c r="B6" s="7" t="s">
        <v>9</v>
      </c>
      <c r="P6" s="2"/>
    </row>
    <row r="7" spans="1:16" ht="12.75">
      <c r="A7" s="1"/>
      <c r="B7" s="3"/>
      <c r="C7" s="3"/>
      <c r="P7" s="1"/>
    </row>
    <row r="8" spans="1:16" ht="12.75">
      <c r="A8" s="40">
        <v>35</v>
      </c>
      <c r="B8" s="33" t="s">
        <v>211</v>
      </c>
      <c r="C8" s="33" t="s">
        <v>113</v>
      </c>
      <c r="D8" s="24">
        <v>13.07</v>
      </c>
      <c r="E8" s="13">
        <f aca="true" t="shared" si="0" ref="E8:E25">RANK(D8,D$8:D$25)</f>
        <v>3</v>
      </c>
      <c r="F8" s="24">
        <v>13.9</v>
      </c>
      <c r="G8" s="13">
        <f aca="true" t="shared" si="1" ref="G8:G25">RANK(F8,F$8:F$25)</f>
        <v>1</v>
      </c>
      <c r="H8" s="15">
        <v>12.65</v>
      </c>
      <c r="I8" s="13">
        <f aca="true" t="shared" si="2" ref="I8:I25">RANK(H8,H$8:H$25)</f>
        <v>1</v>
      </c>
      <c r="J8" s="15">
        <v>11.1</v>
      </c>
      <c r="K8" s="13">
        <f aca="true" t="shared" si="3" ref="K8:K25">RANK(J8,J$8:J$25)</f>
        <v>6</v>
      </c>
      <c r="L8" s="15">
        <v>12.73</v>
      </c>
      <c r="M8" s="13">
        <f aca="true" t="shared" si="4" ref="M8:M25">RANK(L8,L$8:L$25)</f>
        <v>1</v>
      </c>
      <c r="N8" s="14">
        <f aca="true" t="shared" si="5" ref="N8:N25">D8+F8+H8+J8+L8</f>
        <v>63.45</v>
      </c>
      <c r="O8" s="13">
        <f aca="true" t="shared" si="6" ref="O8:O25">RANK(N8,N$8:N$25)</f>
        <v>1</v>
      </c>
      <c r="P8" s="10" t="str">
        <f aca="true" t="shared" si="7" ref="P8:P25">IF(N8&lt;50,"F",(IF(N8&lt;55,"P",IF(N8&lt;60,"C","D"))))</f>
        <v>D</v>
      </c>
    </row>
    <row r="9" spans="1:16" ht="12.75">
      <c r="A9" s="40">
        <v>34</v>
      </c>
      <c r="B9" s="33" t="s">
        <v>210</v>
      </c>
      <c r="C9" s="33" t="s">
        <v>172</v>
      </c>
      <c r="D9" s="24">
        <v>13.485</v>
      </c>
      <c r="E9" s="13">
        <f t="shared" si="0"/>
        <v>1</v>
      </c>
      <c r="F9" s="24">
        <v>13.8</v>
      </c>
      <c r="G9" s="13">
        <f t="shared" si="1"/>
        <v>2</v>
      </c>
      <c r="H9" s="15">
        <v>12.05</v>
      </c>
      <c r="I9" s="13">
        <f t="shared" si="2"/>
        <v>3</v>
      </c>
      <c r="J9" s="15">
        <v>11.85</v>
      </c>
      <c r="K9" s="13">
        <f t="shared" si="3"/>
        <v>2</v>
      </c>
      <c r="L9" s="15">
        <v>12.23</v>
      </c>
      <c r="M9" s="13">
        <f t="shared" si="4"/>
        <v>4</v>
      </c>
      <c r="N9" s="14">
        <f t="shared" si="5"/>
        <v>63.415000000000006</v>
      </c>
      <c r="O9" s="13">
        <f t="shared" si="6"/>
        <v>2</v>
      </c>
      <c r="P9" s="10" t="str">
        <f t="shared" si="7"/>
        <v>D</v>
      </c>
    </row>
    <row r="10" spans="1:16" ht="12.75">
      <c r="A10" s="40">
        <v>45</v>
      </c>
      <c r="B10" s="33" t="s">
        <v>220</v>
      </c>
      <c r="C10" s="33" t="s">
        <v>185</v>
      </c>
      <c r="D10" s="24">
        <v>12.87</v>
      </c>
      <c r="E10" s="13">
        <f t="shared" si="0"/>
        <v>8</v>
      </c>
      <c r="F10" s="24">
        <v>13.05</v>
      </c>
      <c r="G10" s="13">
        <f t="shared" si="1"/>
        <v>14</v>
      </c>
      <c r="H10" s="15">
        <v>12.45</v>
      </c>
      <c r="I10" s="13">
        <f t="shared" si="2"/>
        <v>2</v>
      </c>
      <c r="J10" s="15">
        <v>10.95</v>
      </c>
      <c r="K10" s="13">
        <f t="shared" si="3"/>
        <v>8</v>
      </c>
      <c r="L10" s="15">
        <v>12.13</v>
      </c>
      <c r="M10" s="13">
        <f t="shared" si="4"/>
        <v>6</v>
      </c>
      <c r="N10" s="14">
        <f t="shared" si="5"/>
        <v>61.45000000000001</v>
      </c>
      <c r="O10" s="13">
        <f t="shared" si="6"/>
        <v>3</v>
      </c>
      <c r="P10" s="10" t="str">
        <f t="shared" si="7"/>
        <v>D</v>
      </c>
    </row>
    <row r="11" spans="1:16" ht="12.75">
      <c r="A11" s="41" t="s">
        <v>50</v>
      </c>
      <c r="B11" s="33" t="s">
        <v>222</v>
      </c>
      <c r="C11" s="33" t="s">
        <v>117</v>
      </c>
      <c r="D11" s="24">
        <v>12.92</v>
      </c>
      <c r="E11" s="13">
        <f t="shared" si="0"/>
        <v>5</v>
      </c>
      <c r="F11" s="24">
        <v>13.35</v>
      </c>
      <c r="G11" s="13">
        <f t="shared" si="1"/>
        <v>9</v>
      </c>
      <c r="H11" s="15">
        <v>11.4</v>
      </c>
      <c r="I11" s="13">
        <f t="shared" si="2"/>
        <v>5</v>
      </c>
      <c r="J11" s="15">
        <v>11.45</v>
      </c>
      <c r="K11" s="13">
        <f t="shared" si="3"/>
        <v>3</v>
      </c>
      <c r="L11" s="15">
        <v>12.27</v>
      </c>
      <c r="M11" s="13">
        <f t="shared" si="4"/>
        <v>3</v>
      </c>
      <c r="N11" s="14">
        <f t="shared" si="5"/>
        <v>61.39</v>
      </c>
      <c r="O11" s="13">
        <f t="shared" si="6"/>
        <v>4</v>
      </c>
      <c r="P11" s="10" t="str">
        <f t="shared" si="7"/>
        <v>D</v>
      </c>
    </row>
    <row r="12" spans="1:16" ht="12.75">
      <c r="A12" s="41" t="s">
        <v>46</v>
      </c>
      <c r="B12" s="33" t="s">
        <v>218</v>
      </c>
      <c r="C12" s="33" t="s">
        <v>185</v>
      </c>
      <c r="D12" s="24">
        <v>12.27</v>
      </c>
      <c r="E12" s="13">
        <f t="shared" si="0"/>
        <v>17</v>
      </c>
      <c r="F12" s="24">
        <v>13.1</v>
      </c>
      <c r="G12" s="13">
        <f t="shared" si="1"/>
        <v>12</v>
      </c>
      <c r="H12" s="15">
        <v>11.65</v>
      </c>
      <c r="I12" s="13">
        <f t="shared" si="2"/>
        <v>4</v>
      </c>
      <c r="J12" s="15">
        <v>11.4</v>
      </c>
      <c r="K12" s="13">
        <f t="shared" si="3"/>
        <v>4</v>
      </c>
      <c r="L12" s="15">
        <v>11.53</v>
      </c>
      <c r="M12" s="13">
        <f t="shared" si="4"/>
        <v>11</v>
      </c>
      <c r="N12" s="14">
        <f t="shared" si="5"/>
        <v>59.949999999999996</v>
      </c>
      <c r="O12" s="13">
        <f t="shared" si="6"/>
        <v>5</v>
      </c>
      <c r="P12" s="10" t="str">
        <f t="shared" si="7"/>
        <v>C</v>
      </c>
    </row>
    <row r="13" spans="1:16" ht="12.75">
      <c r="A13" s="42">
        <v>32</v>
      </c>
      <c r="B13" s="33" t="s">
        <v>208</v>
      </c>
      <c r="C13" s="33" t="s">
        <v>119</v>
      </c>
      <c r="D13" s="24">
        <v>12.82</v>
      </c>
      <c r="E13" s="13">
        <f t="shared" si="0"/>
        <v>9</v>
      </c>
      <c r="F13" s="24">
        <v>13.45</v>
      </c>
      <c r="G13" s="13">
        <f t="shared" si="1"/>
        <v>5</v>
      </c>
      <c r="H13" s="15">
        <v>11.1</v>
      </c>
      <c r="I13" s="13">
        <f t="shared" si="2"/>
        <v>8</v>
      </c>
      <c r="J13" s="15">
        <v>11.15</v>
      </c>
      <c r="K13" s="13">
        <f t="shared" si="3"/>
        <v>5</v>
      </c>
      <c r="L13" s="15">
        <v>11.27</v>
      </c>
      <c r="M13" s="13">
        <f t="shared" si="4"/>
        <v>12</v>
      </c>
      <c r="N13" s="14">
        <f t="shared" si="5"/>
        <v>59.78999999999999</v>
      </c>
      <c r="O13" s="13">
        <f t="shared" si="6"/>
        <v>6</v>
      </c>
      <c r="P13" s="10" t="str">
        <f t="shared" si="7"/>
        <v>C</v>
      </c>
    </row>
    <row r="14" spans="1:16" ht="12.75">
      <c r="A14" s="41" t="s">
        <v>49</v>
      </c>
      <c r="B14" s="33" t="s">
        <v>221</v>
      </c>
      <c r="C14" s="33" t="s">
        <v>185</v>
      </c>
      <c r="D14" s="24">
        <v>12.59</v>
      </c>
      <c r="E14" s="13">
        <f t="shared" si="0"/>
        <v>14</v>
      </c>
      <c r="F14" s="24">
        <v>12.9</v>
      </c>
      <c r="G14" s="13">
        <f t="shared" si="1"/>
        <v>15</v>
      </c>
      <c r="H14" s="15">
        <v>11.3</v>
      </c>
      <c r="I14" s="13">
        <f t="shared" si="2"/>
        <v>6</v>
      </c>
      <c r="J14" s="15">
        <v>10.3</v>
      </c>
      <c r="K14" s="13">
        <f t="shared" si="3"/>
        <v>16</v>
      </c>
      <c r="L14" s="15">
        <v>12.33</v>
      </c>
      <c r="M14" s="13">
        <f t="shared" si="4"/>
        <v>2</v>
      </c>
      <c r="N14" s="14">
        <f t="shared" si="5"/>
        <v>59.42</v>
      </c>
      <c r="O14" s="13">
        <f t="shared" si="6"/>
        <v>7</v>
      </c>
      <c r="P14" s="10" t="str">
        <f t="shared" si="7"/>
        <v>C</v>
      </c>
    </row>
    <row r="15" spans="1:16" ht="12.75">
      <c r="A15" s="40">
        <v>36</v>
      </c>
      <c r="B15" s="33" t="s">
        <v>212</v>
      </c>
      <c r="C15" s="33" t="s">
        <v>113</v>
      </c>
      <c r="D15" s="24">
        <v>13.14</v>
      </c>
      <c r="E15" s="13">
        <f t="shared" si="0"/>
        <v>2</v>
      </c>
      <c r="F15" s="24">
        <v>13.65</v>
      </c>
      <c r="G15" s="13">
        <f t="shared" si="1"/>
        <v>3</v>
      </c>
      <c r="H15" s="15">
        <v>10.15</v>
      </c>
      <c r="I15" s="13">
        <f t="shared" si="2"/>
        <v>11</v>
      </c>
      <c r="J15" s="15">
        <v>10.3</v>
      </c>
      <c r="K15" s="13">
        <f t="shared" si="3"/>
        <v>16</v>
      </c>
      <c r="L15" s="15">
        <v>12.03</v>
      </c>
      <c r="M15" s="13">
        <f t="shared" si="4"/>
        <v>7</v>
      </c>
      <c r="N15" s="14">
        <f t="shared" si="5"/>
        <v>59.269999999999996</v>
      </c>
      <c r="O15" s="13">
        <f t="shared" si="6"/>
        <v>8</v>
      </c>
      <c r="P15" s="10" t="str">
        <f t="shared" si="7"/>
        <v>C</v>
      </c>
    </row>
    <row r="16" spans="1:16" ht="12.75">
      <c r="A16" s="41" t="s">
        <v>45</v>
      </c>
      <c r="B16" s="33" t="s">
        <v>217</v>
      </c>
      <c r="C16" s="33" t="s">
        <v>185</v>
      </c>
      <c r="D16" s="24">
        <v>12.92</v>
      </c>
      <c r="E16" s="13">
        <f t="shared" si="0"/>
        <v>5</v>
      </c>
      <c r="F16" s="24">
        <v>13.3</v>
      </c>
      <c r="G16" s="13">
        <f t="shared" si="1"/>
        <v>10</v>
      </c>
      <c r="H16" s="15">
        <v>11.25</v>
      </c>
      <c r="I16" s="13">
        <f t="shared" si="2"/>
        <v>7</v>
      </c>
      <c r="J16" s="15">
        <v>10.8</v>
      </c>
      <c r="K16" s="13">
        <f t="shared" si="3"/>
        <v>10</v>
      </c>
      <c r="L16" s="15">
        <v>10.77</v>
      </c>
      <c r="M16" s="13">
        <f t="shared" si="4"/>
        <v>13</v>
      </c>
      <c r="N16" s="14">
        <f t="shared" si="5"/>
        <v>59.03999999999999</v>
      </c>
      <c r="O16" s="13">
        <f t="shared" si="6"/>
        <v>9</v>
      </c>
      <c r="P16" s="10" t="str">
        <f t="shared" si="7"/>
        <v>C</v>
      </c>
    </row>
    <row r="17" spans="1:16" ht="12.75">
      <c r="A17" s="40">
        <v>40</v>
      </c>
      <c r="B17" s="33" t="s">
        <v>215</v>
      </c>
      <c r="C17" s="33" t="s">
        <v>153</v>
      </c>
      <c r="D17" s="24">
        <v>12.735</v>
      </c>
      <c r="E17" s="13">
        <f t="shared" si="0"/>
        <v>12</v>
      </c>
      <c r="F17" s="24">
        <v>13.4</v>
      </c>
      <c r="G17" s="13">
        <f t="shared" si="1"/>
        <v>6</v>
      </c>
      <c r="H17" s="15">
        <v>8.7</v>
      </c>
      <c r="I17" s="13">
        <f t="shared" si="2"/>
        <v>17</v>
      </c>
      <c r="J17" s="15">
        <v>12.05</v>
      </c>
      <c r="K17" s="13">
        <f t="shared" si="3"/>
        <v>1</v>
      </c>
      <c r="L17" s="15">
        <v>11.9</v>
      </c>
      <c r="M17" s="13">
        <f t="shared" si="4"/>
        <v>8</v>
      </c>
      <c r="N17" s="14">
        <f t="shared" si="5"/>
        <v>58.78499999999999</v>
      </c>
      <c r="O17" s="13">
        <f t="shared" si="6"/>
        <v>10</v>
      </c>
      <c r="P17" s="10" t="str">
        <f t="shared" si="7"/>
        <v>C</v>
      </c>
    </row>
    <row r="18" spans="1:16" ht="12.75">
      <c r="A18" s="40" t="s">
        <v>44</v>
      </c>
      <c r="B18" s="33" t="s">
        <v>216</v>
      </c>
      <c r="C18" s="33" t="s">
        <v>153</v>
      </c>
      <c r="D18" s="24">
        <v>12.82</v>
      </c>
      <c r="E18" s="13">
        <f t="shared" si="0"/>
        <v>9</v>
      </c>
      <c r="F18" s="24">
        <v>13.4</v>
      </c>
      <c r="G18" s="13">
        <f t="shared" si="1"/>
        <v>6</v>
      </c>
      <c r="H18" s="15">
        <v>9.9</v>
      </c>
      <c r="I18" s="13">
        <f t="shared" si="2"/>
        <v>13</v>
      </c>
      <c r="J18" s="15">
        <v>10.35</v>
      </c>
      <c r="K18" s="13">
        <f t="shared" si="3"/>
        <v>15</v>
      </c>
      <c r="L18" s="15">
        <v>11.87</v>
      </c>
      <c r="M18" s="13">
        <f t="shared" si="4"/>
        <v>9</v>
      </c>
      <c r="N18" s="14">
        <f t="shared" si="5"/>
        <v>58.339999999999996</v>
      </c>
      <c r="O18" s="13">
        <f t="shared" si="6"/>
        <v>11</v>
      </c>
      <c r="P18" s="10" t="str">
        <f t="shared" si="7"/>
        <v>C</v>
      </c>
    </row>
    <row r="19" spans="1:16" ht="12.75">
      <c r="A19" s="41" t="s">
        <v>47</v>
      </c>
      <c r="B19" s="33" t="s">
        <v>219</v>
      </c>
      <c r="C19" s="33" t="s">
        <v>185</v>
      </c>
      <c r="D19" s="24">
        <v>12.585</v>
      </c>
      <c r="E19" s="13">
        <f t="shared" si="0"/>
        <v>15</v>
      </c>
      <c r="F19" s="24">
        <v>13.25</v>
      </c>
      <c r="G19" s="13">
        <f t="shared" si="1"/>
        <v>11</v>
      </c>
      <c r="H19" s="15">
        <v>10.75</v>
      </c>
      <c r="I19" s="13">
        <f t="shared" si="2"/>
        <v>9</v>
      </c>
      <c r="J19" s="15">
        <v>10.9</v>
      </c>
      <c r="K19" s="13">
        <f t="shared" si="3"/>
        <v>9</v>
      </c>
      <c r="L19" s="15">
        <v>10.57</v>
      </c>
      <c r="M19" s="13">
        <f t="shared" si="4"/>
        <v>16</v>
      </c>
      <c r="N19" s="14">
        <f t="shared" si="5"/>
        <v>58.055</v>
      </c>
      <c r="O19" s="13">
        <f t="shared" si="6"/>
        <v>12</v>
      </c>
      <c r="P19" s="10" t="str">
        <f t="shared" si="7"/>
        <v>C</v>
      </c>
    </row>
    <row r="20" spans="1:16" ht="12.75">
      <c r="A20" s="53" t="s">
        <v>37</v>
      </c>
      <c r="B20" s="33" t="s">
        <v>207</v>
      </c>
      <c r="C20" s="33" t="s">
        <v>119</v>
      </c>
      <c r="D20" s="24">
        <v>12.805</v>
      </c>
      <c r="E20" s="13">
        <f t="shared" si="0"/>
        <v>11</v>
      </c>
      <c r="F20" s="24">
        <v>13.5</v>
      </c>
      <c r="G20" s="13">
        <f t="shared" si="1"/>
        <v>4</v>
      </c>
      <c r="H20" s="15">
        <v>10.7</v>
      </c>
      <c r="I20" s="13">
        <f t="shared" si="2"/>
        <v>10</v>
      </c>
      <c r="J20" s="15">
        <v>10.55</v>
      </c>
      <c r="K20" s="13">
        <f t="shared" si="3"/>
        <v>13</v>
      </c>
      <c r="L20" s="15">
        <v>10.23</v>
      </c>
      <c r="M20" s="13">
        <f t="shared" si="4"/>
        <v>18</v>
      </c>
      <c r="N20" s="14">
        <f t="shared" si="5"/>
        <v>57.785</v>
      </c>
      <c r="O20" s="13">
        <f t="shared" si="6"/>
        <v>13</v>
      </c>
      <c r="P20" s="10" t="str">
        <f t="shared" si="7"/>
        <v>C</v>
      </c>
    </row>
    <row r="21" spans="1:16" ht="12.75">
      <c r="A21" s="34" t="s">
        <v>94</v>
      </c>
      <c r="B21" s="33" t="s">
        <v>206</v>
      </c>
      <c r="C21" s="33" t="s">
        <v>119</v>
      </c>
      <c r="D21" s="24">
        <v>12.435</v>
      </c>
      <c r="E21" s="13">
        <f t="shared" si="0"/>
        <v>16</v>
      </c>
      <c r="F21" s="24">
        <v>13.4</v>
      </c>
      <c r="G21" s="13">
        <f t="shared" si="1"/>
        <v>6</v>
      </c>
      <c r="H21" s="15">
        <v>9.7</v>
      </c>
      <c r="I21" s="13">
        <f t="shared" si="2"/>
        <v>15</v>
      </c>
      <c r="J21" s="15">
        <v>10.55</v>
      </c>
      <c r="K21" s="13">
        <f t="shared" si="3"/>
        <v>13</v>
      </c>
      <c r="L21" s="15">
        <v>11.57</v>
      </c>
      <c r="M21" s="13">
        <f t="shared" si="4"/>
        <v>10</v>
      </c>
      <c r="N21" s="14">
        <f t="shared" si="5"/>
        <v>57.654999999999994</v>
      </c>
      <c r="O21" s="13">
        <f t="shared" si="6"/>
        <v>14</v>
      </c>
      <c r="P21" s="10" t="str">
        <f t="shared" si="7"/>
        <v>C</v>
      </c>
    </row>
    <row r="22" spans="1:16" ht="12.75">
      <c r="A22" s="32" t="s">
        <v>39</v>
      </c>
      <c r="B22" s="33" t="s">
        <v>209</v>
      </c>
      <c r="C22" s="33" t="s">
        <v>119</v>
      </c>
      <c r="D22" s="24">
        <v>13.02</v>
      </c>
      <c r="E22" s="13">
        <f t="shared" si="0"/>
        <v>4</v>
      </c>
      <c r="F22" s="24">
        <v>13.1</v>
      </c>
      <c r="G22" s="13">
        <f t="shared" si="1"/>
        <v>12</v>
      </c>
      <c r="H22" s="15">
        <v>9.95</v>
      </c>
      <c r="I22" s="13">
        <f t="shared" si="2"/>
        <v>12</v>
      </c>
      <c r="J22" s="15">
        <v>10.65</v>
      </c>
      <c r="K22" s="13">
        <f t="shared" si="3"/>
        <v>12</v>
      </c>
      <c r="L22" s="15">
        <v>10.77</v>
      </c>
      <c r="M22" s="13">
        <f t="shared" si="4"/>
        <v>13</v>
      </c>
      <c r="N22" s="14">
        <f t="shared" si="5"/>
        <v>57.489999999999995</v>
      </c>
      <c r="O22" s="13">
        <f t="shared" si="6"/>
        <v>15</v>
      </c>
      <c r="P22" s="10" t="str">
        <f t="shared" si="7"/>
        <v>C</v>
      </c>
    </row>
    <row r="23" spans="1:16" ht="12.75">
      <c r="A23" s="53" t="s">
        <v>36</v>
      </c>
      <c r="B23" s="33" t="s">
        <v>205</v>
      </c>
      <c r="C23" s="33" t="s">
        <v>119</v>
      </c>
      <c r="D23" s="24">
        <v>12.72</v>
      </c>
      <c r="E23" s="13">
        <f t="shared" si="0"/>
        <v>13</v>
      </c>
      <c r="F23" s="24">
        <v>12.6</v>
      </c>
      <c r="G23" s="13">
        <f t="shared" si="1"/>
        <v>17</v>
      </c>
      <c r="H23" s="15">
        <v>9.9</v>
      </c>
      <c r="I23" s="13">
        <f t="shared" si="2"/>
        <v>13</v>
      </c>
      <c r="J23" s="15">
        <v>10.8</v>
      </c>
      <c r="K23" s="13">
        <f t="shared" si="3"/>
        <v>10</v>
      </c>
      <c r="L23" s="15">
        <v>10.57</v>
      </c>
      <c r="M23" s="13">
        <f t="shared" si="4"/>
        <v>16</v>
      </c>
      <c r="N23" s="14">
        <f t="shared" si="5"/>
        <v>56.589999999999996</v>
      </c>
      <c r="O23" s="13">
        <f t="shared" si="6"/>
        <v>16</v>
      </c>
      <c r="P23" s="10" t="str">
        <f t="shared" si="7"/>
        <v>C</v>
      </c>
    </row>
    <row r="24" spans="1:16" ht="12.75">
      <c r="A24" s="31">
        <v>39</v>
      </c>
      <c r="B24" s="33" t="s">
        <v>214</v>
      </c>
      <c r="C24" s="33" t="s">
        <v>114</v>
      </c>
      <c r="D24" s="24">
        <v>12.905</v>
      </c>
      <c r="E24" s="13">
        <f t="shared" si="0"/>
        <v>7</v>
      </c>
      <c r="F24" s="24">
        <v>12.85</v>
      </c>
      <c r="G24" s="13">
        <f t="shared" si="1"/>
        <v>16</v>
      </c>
      <c r="H24" s="15">
        <v>5.7</v>
      </c>
      <c r="I24" s="13">
        <f t="shared" si="2"/>
        <v>18</v>
      </c>
      <c r="J24" s="15">
        <v>11.1</v>
      </c>
      <c r="K24" s="13">
        <f t="shared" si="3"/>
        <v>6</v>
      </c>
      <c r="L24" s="15">
        <v>12.23</v>
      </c>
      <c r="M24" s="13">
        <f t="shared" si="4"/>
        <v>4</v>
      </c>
      <c r="N24" s="14">
        <f t="shared" si="5"/>
        <v>54.785</v>
      </c>
      <c r="O24" s="13">
        <f t="shared" si="6"/>
        <v>17</v>
      </c>
      <c r="P24" s="10" t="str">
        <f t="shared" si="7"/>
        <v>P</v>
      </c>
    </row>
    <row r="25" spans="1:16" ht="12.75">
      <c r="A25" s="31">
        <v>37</v>
      </c>
      <c r="B25" s="33" t="s">
        <v>213</v>
      </c>
      <c r="C25" s="33" t="s">
        <v>124</v>
      </c>
      <c r="D25" s="24">
        <v>11.72</v>
      </c>
      <c r="E25" s="13">
        <f t="shared" si="0"/>
        <v>18</v>
      </c>
      <c r="F25" s="24">
        <v>12.1</v>
      </c>
      <c r="G25" s="13">
        <f t="shared" si="1"/>
        <v>18</v>
      </c>
      <c r="H25" s="15">
        <v>9</v>
      </c>
      <c r="I25" s="13">
        <f t="shared" si="2"/>
        <v>16</v>
      </c>
      <c r="J25" s="15">
        <v>8.1</v>
      </c>
      <c r="K25" s="13">
        <f t="shared" si="3"/>
        <v>18</v>
      </c>
      <c r="L25" s="15">
        <v>10.67</v>
      </c>
      <c r="M25" s="13">
        <f t="shared" si="4"/>
        <v>15</v>
      </c>
      <c r="N25" s="14">
        <f t="shared" si="5"/>
        <v>51.59</v>
      </c>
      <c r="O25" s="13">
        <f t="shared" si="6"/>
        <v>18</v>
      </c>
      <c r="P25" s="10" t="str">
        <f t="shared" si="7"/>
        <v>P</v>
      </c>
    </row>
    <row r="26" spans="1:20" ht="12.75">
      <c r="A26" s="2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 ht="18.75">
      <c r="A27" s="2"/>
      <c r="B27" s="7" t="s">
        <v>21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 ht="12.75">
      <c r="A28" s="1"/>
      <c r="B28" s="3"/>
      <c r="C28" s="3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16" ht="12.75">
      <c r="A29" s="31">
        <v>49</v>
      </c>
      <c r="B29" s="33" t="s">
        <v>224</v>
      </c>
      <c r="C29" s="33" t="s">
        <v>131</v>
      </c>
      <c r="D29" s="24">
        <v>13.15</v>
      </c>
      <c r="E29" s="13">
        <f aca="true" t="shared" si="8" ref="E29:E36">RANK(D29,D$29:D$36)</f>
        <v>1</v>
      </c>
      <c r="F29" s="15">
        <v>13.7</v>
      </c>
      <c r="G29" s="13">
        <f aca="true" t="shared" si="9" ref="G29:G36">RANK(F29,F$29:F$36)</f>
        <v>1</v>
      </c>
      <c r="H29" s="15">
        <v>12.05</v>
      </c>
      <c r="I29" s="13">
        <f aca="true" t="shared" si="10" ref="I29:I36">RANK(H29,H$29:H$36)</f>
        <v>1</v>
      </c>
      <c r="J29" s="15">
        <v>11.1</v>
      </c>
      <c r="K29" s="13">
        <f aca="true" t="shared" si="11" ref="K29:K36">RANK(J29,J$29:J$36)</f>
        <v>4</v>
      </c>
      <c r="L29" s="15">
        <v>12.73</v>
      </c>
      <c r="M29" s="13">
        <f aca="true" t="shared" si="12" ref="M29:M36">RANK(L29,L$29:L$36)</f>
        <v>1</v>
      </c>
      <c r="N29" s="14">
        <f aca="true" t="shared" si="13" ref="N29:N36">D29+F29+H29+J29+L29</f>
        <v>62.730000000000004</v>
      </c>
      <c r="O29" s="13">
        <f aca="true" t="shared" si="14" ref="O29:O36">RANK(N29,N$29:N$36)</f>
        <v>1</v>
      </c>
      <c r="P29" s="10" t="str">
        <f aca="true" t="shared" si="15" ref="P29:P36">IF(N29&lt;50,"F",(IF(N29&lt;55,"P",IF(N29&lt;60,"C","D"))))</f>
        <v>D</v>
      </c>
    </row>
    <row r="30" spans="1:16" ht="12.75">
      <c r="A30" s="32" t="s">
        <v>100</v>
      </c>
      <c r="B30" s="33" t="s">
        <v>225</v>
      </c>
      <c r="C30" s="33" t="s">
        <v>161</v>
      </c>
      <c r="D30" s="24">
        <v>12.97</v>
      </c>
      <c r="E30" s="13">
        <f t="shared" si="8"/>
        <v>2</v>
      </c>
      <c r="F30" s="15">
        <v>13.15</v>
      </c>
      <c r="G30" s="13">
        <f t="shared" si="9"/>
        <v>2</v>
      </c>
      <c r="H30" s="15">
        <v>11.1</v>
      </c>
      <c r="I30" s="13">
        <f t="shared" si="10"/>
        <v>6</v>
      </c>
      <c r="J30" s="15">
        <v>11.55</v>
      </c>
      <c r="K30" s="13">
        <f t="shared" si="11"/>
        <v>1</v>
      </c>
      <c r="L30" s="15">
        <v>12.1</v>
      </c>
      <c r="M30" s="13">
        <f t="shared" si="12"/>
        <v>3</v>
      </c>
      <c r="N30" s="14">
        <f t="shared" si="13"/>
        <v>60.87</v>
      </c>
      <c r="O30" s="13">
        <f t="shared" si="14"/>
        <v>2</v>
      </c>
      <c r="P30" s="10" t="str">
        <f t="shared" si="15"/>
        <v>D</v>
      </c>
    </row>
    <row r="31" spans="1:16" ht="12.75">
      <c r="A31" s="32" t="s">
        <v>99</v>
      </c>
      <c r="B31" s="33" t="s">
        <v>272</v>
      </c>
      <c r="C31" s="33" t="s">
        <v>131</v>
      </c>
      <c r="D31" s="24">
        <v>12.95</v>
      </c>
      <c r="E31" s="13">
        <f t="shared" si="8"/>
        <v>3</v>
      </c>
      <c r="F31" s="15">
        <v>12.8</v>
      </c>
      <c r="G31" s="13">
        <f t="shared" si="9"/>
        <v>3</v>
      </c>
      <c r="H31" s="15">
        <v>11.2</v>
      </c>
      <c r="I31" s="13">
        <f t="shared" si="10"/>
        <v>5</v>
      </c>
      <c r="J31" s="15">
        <v>11.25</v>
      </c>
      <c r="K31" s="13">
        <f t="shared" si="11"/>
        <v>3</v>
      </c>
      <c r="L31" s="15">
        <v>12.4</v>
      </c>
      <c r="M31" s="13">
        <f t="shared" si="12"/>
        <v>2</v>
      </c>
      <c r="N31" s="14">
        <f t="shared" si="13"/>
        <v>60.6</v>
      </c>
      <c r="O31" s="13">
        <f t="shared" si="14"/>
        <v>3</v>
      </c>
      <c r="P31" s="10" t="str">
        <f t="shared" si="15"/>
        <v>D</v>
      </c>
    </row>
    <row r="32" spans="1:16" ht="12.75">
      <c r="A32" s="34" t="s">
        <v>148</v>
      </c>
      <c r="B32" s="33" t="s">
        <v>223</v>
      </c>
      <c r="C32" s="33" t="s">
        <v>131</v>
      </c>
      <c r="D32" s="24">
        <v>12.57</v>
      </c>
      <c r="E32" s="13">
        <f t="shared" si="8"/>
        <v>5</v>
      </c>
      <c r="F32" s="15">
        <v>12.45</v>
      </c>
      <c r="G32" s="13">
        <f t="shared" si="9"/>
        <v>5</v>
      </c>
      <c r="H32" s="15">
        <v>11.65</v>
      </c>
      <c r="I32" s="13">
        <f t="shared" si="10"/>
        <v>2</v>
      </c>
      <c r="J32" s="15">
        <v>11.4</v>
      </c>
      <c r="K32" s="13">
        <f t="shared" si="11"/>
        <v>2</v>
      </c>
      <c r="L32" s="15">
        <v>11.83</v>
      </c>
      <c r="M32" s="13">
        <f t="shared" si="12"/>
        <v>4</v>
      </c>
      <c r="N32" s="14">
        <f t="shared" si="13"/>
        <v>59.9</v>
      </c>
      <c r="O32" s="13">
        <f t="shared" si="14"/>
        <v>4</v>
      </c>
      <c r="P32" s="10" t="str">
        <f t="shared" si="15"/>
        <v>C</v>
      </c>
    </row>
    <row r="33" spans="1:16" ht="12.75">
      <c r="A33" s="32" t="s">
        <v>53</v>
      </c>
      <c r="B33" s="33" t="s">
        <v>230</v>
      </c>
      <c r="C33" s="33" t="s">
        <v>187</v>
      </c>
      <c r="D33" s="24">
        <v>12.655</v>
      </c>
      <c r="E33" s="13">
        <f t="shared" si="8"/>
        <v>4</v>
      </c>
      <c r="F33" s="15">
        <v>12.45</v>
      </c>
      <c r="G33" s="13">
        <f t="shared" si="9"/>
        <v>5</v>
      </c>
      <c r="H33" s="15">
        <v>11.4</v>
      </c>
      <c r="I33" s="13">
        <f t="shared" si="10"/>
        <v>3</v>
      </c>
      <c r="J33" s="15">
        <v>11.1</v>
      </c>
      <c r="K33" s="13">
        <f t="shared" si="11"/>
        <v>4</v>
      </c>
      <c r="L33" s="15">
        <v>11.73</v>
      </c>
      <c r="M33" s="13">
        <f t="shared" si="12"/>
        <v>5</v>
      </c>
      <c r="N33" s="14">
        <f t="shared" si="13"/>
        <v>59.334999999999994</v>
      </c>
      <c r="O33" s="13">
        <f t="shared" si="14"/>
        <v>5</v>
      </c>
      <c r="P33" s="10" t="str">
        <f t="shared" si="15"/>
        <v>C</v>
      </c>
    </row>
    <row r="34" spans="1:16" ht="12.75">
      <c r="A34" s="37" t="s">
        <v>227</v>
      </c>
      <c r="B34" s="33" t="s">
        <v>228</v>
      </c>
      <c r="C34" s="33" t="s">
        <v>191</v>
      </c>
      <c r="D34" s="24">
        <v>12.32</v>
      </c>
      <c r="E34" s="13">
        <f t="shared" si="8"/>
        <v>6</v>
      </c>
      <c r="F34" s="15">
        <v>12.7</v>
      </c>
      <c r="G34" s="13">
        <f t="shared" si="9"/>
        <v>4</v>
      </c>
      <c r="H34" s="15">
        <v>10.6</v>
      </c>
      <c r="I34" s="13">
        <f t="shared" si="10"/>
        <v>7</v>
      </c>
      <c r="J34" s="15">
        <v>10.9</v>
      </c>
      <c r="K34" s="13">
        <f t="shared" si="11"/>
        <v>6</v>
      </c>
      <c r="L34" s="15">
        <v>10.53</v>
      </c>
      <c r="M34" s="13">
        <f t="shared" si="12"/>
        <v>7</v>
      </c>
      <c r="N34" s="14">
        <f t="shared" si="13"/>
        <v>57.05</v>
      </c>
      <c r="O34" s="13">
        <f t="shared" si="14"/>
        <v>6</v>
      </c>
      <c r="P34" s="10" t="str">
        <f t="shared" si="15"/>
        <v>C</v>
      </c>
    </row>
    <row r="35" spans="1:16" ht="12.75">
      <c r="A35" s="37" t="s">
        <v>51</v>
      </c>
      <c r="B35" s="33" t="s">
        <v>226</v>
      </c>
      <c r="C35" s="33" t="s">
        <v>191</v>
      </c>
      <c r="D35" s="24">
        <v>12.29</v>
      </c>
      <c r="E35" s="13">
        <f t="shared" si="8"/>
        <v>7</v>
      </c>
      <c r="F35" s="15">
        <v>11.2</v>
      </c>
      <c r="G35" s="13">
        <f t="shared" si="9"/>
        <v>8</v>
      </c>
      <c r="H35" s="15">
        <v>11.35</v>
      </c>
      <c r="I35" s="13">
        <f t="shared" si="10"/>
        <v>4</v>
      </c>
      <c r="J35" s="15">
        <v>10.85</v>
      </c>
      <c r="K35" s="13">
        <f t="shared" si="11"/>
        <v>7</v>
      </c>
      <c r="L35" s="15">
        <v>10.67</v>
      </c>
      <c r="M35" s="13">
        <f t="shared" si="12"/>
        <v>6</v>
      </c>
      <c r="N35" s="14">
        <f t="shared" si="13"/>
        <v>56.36</v>
      </c>
      <c r="O35" s="13">
        <f t="shared" si="14"/>
        <v>7</v>
      </c>
      <c r="P35" s="10" t="str">
        <f t="shared" si="15"/>
        <v>C</v>
      </c>
    </row>
    <row r="36" spans="1:16" ht="12.75">
      <c r="A36" s="37" t="s">
        <v>52</v>
      </c>
      <c r="B36" s="33" t="s">
        <v>229</v>
      </c>
      <c r="C36" s="33" t="s">
        <v>191</v>
      </c>
      <c r="D36" s="24">
        <v>11.87</v>
      </c>
      <c r="E36" s="13">
        <f t="shared" si="8"/>
        <v>8</v>
      </c>
      <c r="F36" s="15">
        <v>11.8</v>
      </c>
      <c r="G36" s="13">
        <f t="shared" si="9"/>
        <v>7</v>
      </c>
      <c r="H36" s="15">
        <v>9.65</v>
      </c>
      <c r="I36" s="13">
        <f t="shared" si="10"/>
        <v>8</v>
      </c>
      <c r="J36" s="15">
        <v>9.65</v>
      </c>
      <c r="K36" s="13">
        <f t="shared" si="11"/>
        <v>8</v>
      </c>
      <c r="L36" s="15">
        <v>9.57</v>
      </c>
      <c r="M36" s="13">
        <f t="shared" si="12"/>
        <v>8</v>
      </c>
      <c r="N36" s="14">
        <f t="shared" si="13"/>
        <v>52.54</v>
      </c>
      <c r="O36" s="13">
        <f t="shared" si="14"/>
        <v>8</v>
      </c>
      <c r="P36" s="10" t="str">
        <f t="shared" si="15"/>
        <v>P</v>
      </c>
    </row>
    <row r="37" spans="1:18" ht="12.75">
      <c r="A37" s="1"/>
      <c r="B37" s="3"/>
      <c r="C37" s="3"/>
      <c r="D37" s="11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6" ht="18.75">
      <c r="A38" s="2"/>
      <c r="B38" s="7" t="s">
        <v>10</v>
      </c>
      <c r="D38" s="2"/>
      <c r="F38" s="1"/>
      <c r="H38" s="1"/>
      <c r="J38" s="1"/>
      <c r="L38" s="1"/>
      <c r="P38" s="1"/>
    </row>
    <row r="39" spans="1:18" ht="12.75">
      <c r="A39" s="1"/>
      <c r="B39" s="3"/>
      <c r="C39" s="3"/>
      <c r="D39" s="11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6" ht="12.75">
      <c r="A40" s="32" t="s">
        <v>26</v>
      </c>
      <c r="B40" s="33" t="s">
        <v>271</v>
      </c>
      <c r="C40" s="33" t="s">
        <v>117</v>
      </c>
      <c r="D40" s="24">
        <v>12.835</v>
      </c>
      <c r="E40" s="13">
        <f aca="true" t="shared" si="16" ref="E40:E51">RANK(D40,D$40:D$51)</f>
        <v>4</v>
      </c>
      <c r="F40" s="24">
        <f>4+10-((1.3+1.5)/2)</f>
        <v>12.6</v>
      </c>
      <c r="G40" s="13">
        <f aca="true" t="shared" si="17" ref="G40:G51">RANK(F40,F$40:F$51)</f>
        <v>1</v>
      </c>
      <c r="H40" s="15">
        <v>11.55</v>
      </c>
      <c r="I40" s="13">
        <f aca="true" t="shared" si="18" ref="I40:I51">RANK(H40,H$40:H$51)</f>
        <v>1</v>
      </c>
      <c r="J40" s="15">
        <v>11.95</v>
      </c>
      <c r="K40" s="13">
        <f aca="true" t="shared" si="19" ref="K40:K51">RANK(J40,J$40:J$51)</f>
        <v>2</v>
      </c>
      <c r="L40" s="15">
        <v>11.43</v>
      </c>
      <c r="M40" s="13">
        <f aca="true" t="shared" si="20" ref="M40:M51">RANK(L40,L$40:L$51)</f>
        <v>3</v>
      </c>
      <c r="N40" s="14">
        <f aca="true" t="shared" si="21" ref="N40:N51">D40+F40+H40+J40+L40</f>
        <v>60.365</v>
      </c>
      <c r="O40" s="13">
        <f aca="true" t="shared" si="22" ref="O40:O51">RANK(N40,N$40:N$51)</f>
        <v>1</v>
      </c>
      <c r="P40" s="10" t="str">
        <f aca="true" t="shared" si="23" ref="P40:P51">IF(N40&lt;52,"F",(IF(N40&lt;55,"P",IF(N40&lt;60,"C","D"))))</f>
        <v>D</v>
      </c>
    </row>
    <row r="41" spans="1:16" ht="12.75">
      <c r="A41" s="32" t="s">
        <v>118</v>
      </c>
      <c r="B41" s="33" t="s">
        <v>126</v>
      </c>
      <c r="C41" s="33" t="s">
        <v>115</v>
      </c>
      <c r="D41" s="24">
        <v>12.89</v>
      </c>
      <c r="E41" s="13">
        <f t="shared" si="16"/>
        <v>3</v>
      </c>
      <c r="F41" s="15">
        <f>4+10-((1.6+1.5)/2)</f>
        <v>12.45</v>
      </c>
      <c r="G41" s="13">
        <f t="shared" si="17"/>
        <v>2</v>
      </c>
      <c r="H41" s="15">
        <v>10.5</v>
      </c>
      <c r="I41" s="13">
        <f t="shared" si="18"/>
        <v>7</v>
      </c>
      <c r="J41" s="15">
        <v>11.55</v>
      </c>
      <c r="K41" s="13">
        <f t="shared" si="19"/>
        <v>4</v>
      </c>
      <c r="L41" s="15">
        <v>11.53</v>
      </c>
      <c r="M41" s="13">
        <f t="shared" si="20"/>
        <v>2</v>
      </c>
      <c r="N41" s="14">
        <f t="shared" si="21"/>
        <v>58.92</v>
      </c>
      <c r="O41" s="13">
        <f t="shared" si="22"/>
        <v>2</v>
      </c>
      <c r="P41" s="10" t="str">
        <f t="shared" si="23"/>
        <v>C</v>
      </c>
    </row>
    <row r="42" spans="1:16" ht="12.75">
      <c r="A42" s="32" t="s">
        <v>25</v>
      </c>
      <c r="B42" s="33" t="s">
        <v>128</v>
      </c>
      <c r="C42" s="33" t="s">
        <v>115</v>
      </c>
      <c r="D42" s="24">
        <v>13.105</v>
      </c>
      <c r="E42" s="13">
        <f t="shared" si="16"/>
        <v>1</v>
      </c>
      <c r="F42" s="24">
        <f>3+10-(2.2)</f>
        <v>10.8</v>
      </c>
      <c r="G42" s="13">
        <f t="shared" si="17"/>
        <v>11</v>
      </c>
      <c r="H42" s="15">
        <v>11.3</v>
      </c>
      <c r="I42" s="13">
        <f t="shared" si="18"/>
        <v>2</v>
      </c>
      <c r="J42" s="15">
        <v>11.65</v>
      </c>
      <c r="K42" s="13">
        <f t="shared" si="19"/>
        <v>3</v>
      </c>
      <c r="L42" s="15">
        <v>11.1</v>
      </c>
      <c r="M42" s="13">
        <f t="shared" si="20"/>
        <v>4</v>
      </c>
      <c r="N42" s="14">
        <f t="shared" si="21"/>
        <v>57.955</v>
      </c>
      <c r="O42" s="13">
        <f t="shared" si="22"/>
        <v>3</v>
      </c>
      <c r="P42" s="10" t="str">
        <f t="shared" si="23"/>
        <v>C</v>
      </c>
    </row>
    <row r="43" spans="1:16" ht="12.75">
      <c r="A43" s="31">
        <v>8</v>
      </c>
      <c r="B43" s="33" t="s">
        <v>127</v>
      </c>
      <c r="C43" s="33" t="s">
        <v>115</v>
      </c>
      <c r="D43" s="24">
        <v>12.92</v>
      </c>
      <c r="E43" s="13">
        <f t="shared" si="16"/>
        <v>2</v>
      </c>
      <c r="F43" s="24">
        <f>4+10-((2.5+2.4)/2)</f>
        <v>11.55</v>
      </c>
      <c r="G43" s="13">
        <f t="shared" si="17"/>
        <v>7</v>
      </c>
      <c r="H43" s="15">
        <v>9.05</v>
      </c>
      <c r="I43" s="13">
        <f t="shared" si="18"/>
        <v>8</v>
      </c>
      <c r="J43" s="15">
        <v>10.75</v>
      </c>
      <c r="K43" s="13">
        <f t="shared" si="19"/>
        <v>8</v>
      </c>
      <c r="L43" s="15">
        <v>12.07</v>
      </c>
      <c r="M43" s="13">
        <f t="shared" si="20"/>
        <v>1</v>
      </c>
      <c r="N43" s="14">
        <f t="shared" si="21"/>
        <v>56.339999999999996</v>
      </c>
      <c r="O43" s="13">
        <f t="shared" si="22"/>
        <v>4</v>
      </c>
      <c r="P43" s="10" t="str">
        <f t="shared" si="23"/>
        <v>C</v>
      </c>
    </row>
    <row r="44" spans="1:16" ht="12.75">
      <c r="A44" s="32" t="s">
        <v>28</v>
      </c>
      <c r="B44" s="33" t="s">
        <v>123</v>
      </c>
      <c r="C44" s="33" t="s">
        <v>113</v>
      </c>
      <c r="D44" s="24">
        <f>12.385</f>
        <v>12.385</v>
      </c>
      <c r="E44" s="13">
        <f t="shared" si="16"/>
        <v>6</v>
      </c>
      <c r="F44" s="24">
        <v>11.4</v>
      </c>
      <c r="G44" s="13">
        <f t="shared" si="17"/>
        <v>8</v>
      </c>
      <c r="H44" s="15">
        <v>11.05</v>
      </c>
      <c r="I44" s="13">
        <f t="shared" si="18"/>
        <v>3</v>
      </c>
      <c r="J44" s="15">
        <v>10.85</v>
      </c>
      <c r="K44" s="13">
        <f t="shared" si="19"/>
        <v>7</v>
      </c>
      <c r="L44" s="15">
        <v>10.13</v>
      </c>
      <c r="M44" s="13">
        <f t="shared" si="20"/>
        <v>11</v>
      </c>
      <c r="N44" s="14">
        <f t="shared" si="21"/>
        <v>55.815000000000005</v>
      </c>
      <c r="O44" s="13">
        <f t="shared" si="22"/>
        <v>5</v>
      </c>
      <c r="P44" s="10" t="str">
        <f t="shared" si="23"/>
        <v>C</v>
      </c>
    </row>
    <row r="45" spans="1:16" ht="12.75">
      <c r="A45" s="31">
        <v>14</v>
      </c>
      <c r="B45" s="33" t="s">
        <v>125</v>
      </c>
      <c r="C45" s="33" t="s">
        <v>114</v>
      </c>
      <c r="D45" s="24">
        <v>11.57</v>
      </c>
      <c r="E45" s="13">
        <f t="shared" si="16"/>
        <v>10</v>
      </c>
      <c r="F45" s="24">
        <v>11.3</v>
      </c>
      <c r="G45" s="13">
        <f t="shared" si="17"/>
        <v>9</v>
      </c>
      <c r="H45" s="15">
        <v>10.55</v>
      </c>
      <c r="I45" s="13">
        <f t="shared" si="18"/>
        <v>5</v>
      </c>
      <c r="J45" s="15">
        <v>11.4</v>
      </c>
      <c r="K45" s="13">
        <f t="shared" si="19"/>
        <v>5</v>
      </c>
      <c r="L45" s="15">
        <v>10.63</v>
      </c>
      <c r="M45" s="13">
        <f t="shared" si="20"/>
        <v>7</v>
      </c>
      <c r="N45" s="14">
        <f t="shared" si="21"/>
        <v>55.45</v>
      </c>
      <c r="O45" s="13">
        <f t="shared" si="22"/>
        <v>6</v>
      </c>
      <c r="P45" s="10" t="str">
        <f t="shared" si="23"/>
        <v>C</v>
      </c>
    </row>
    <row r="46" spans="1:16" ht="12.75">
      <c r="A46" s="34" t="s">
        <v>83</v>
      </c>
      <c r="B46" s="33" t="s">
        <v>130</v>
      </c>
      <c r="C46" s="33" t="s">
        <v>131</v>
      </c>
      <c r="D46" s="24">
        <f>11.835</f>
        <v>11.835</v>
      </c>
      <c r="E46" s="13">
        <f t="shared" si="16"/>
        <v>9</v>
      </c>
      <c r="F46" s="24">
        <v>11.7</v>
      </c>
      <c r="G46" s="13">
        <f t="shared" si="17"/>
        <v>5</v>
      </c>
      <c r="H46" s="15">
        <v>10.65</v>
      </c>
      <c r="I46" s="13">
        <f t="shared" si="18"/>
        <v>4</v>
      </c>
      <c r="J46" s="15">
        <v>10.6</v>
      </c>
      <c r="K46" s="13">
        <f t="shared" si="19"/>
        <v>10</v>
      </c>
      <c r="L46" s="15">
        <v>10.33</v>
      </c>
      <c r="M46" s="13">
        <f t="shared" si="20"/>
        <v>8</v>
      </c>
      <c r="N46" s="14">
        <f t="shared" si="21"/>
        <v>55.115</v>
      </c>
      <c r="O46" s="13">
        <f t="shared" si="22"/>
        <v>7</v>
      </c>
      <c r="P46" s="10" t="str">
        <f t="shared" si="23"/>
        <v>C</v>
      </c>
    </row>
    <row r="47" spans="1:16" ht="12.75">
      <c r="A47" s="34" t="s">
        <v>31</v>
      </c>
      <c r="B47" s="33" t="s">
        <v>133</v>
      </c>
      <c r="C47" s="33" t="s">
        <v>131</v>
      </c>
      <c r="D47" s="24">
        <v>11.57</v>
      </c>
      <c r="E47" s="13">
        <f t="shared" si="16"/>
        <v>10</v>
      </c>
      <c r="F47" s="24">
        <v>12.15</v>
      </c>
      <c r="G47" s="13">
        <f t="shared" si="17"/>
        <v>3</v>
      </c>
      <c r="H47" s="15">
        <v>8.4</v>
      </c>
      <c r="I47" s="13">
        <f t="shared" si="18"/>
        <v>10</v>
      </c>
      <c r="J47" s="15">
        <v>11.2</v>
      </c>
      <c r="K47" s="13">
        <f t="shared" si="19"/>
        <v>6</v>
      </c>
      <c r="L47" s="15">
        <v>10.3</v>
      </c>
      <c r="M47" s="13">
        <f t="shared" si="20"/>
        <v>9</v>
      </c>
      <c r="N47" s="14">
        <f t="shared" si="21"/>
        <v>53.61999999999999</v>
      </c>
      <c r="O47" s="13">
        <f t="shared" si="22"/>
        <v>8</v>
      </c>
      <c r="P47" s="10" t="str">
        <f t="shared" si="23"/>
        <v>P</v>
      </c>
    </row>
    <row r="48" spans="1:16" ht="12.75">
      <c r="A48" s="31">
        <v>16</v>
      </c>
      <c r="B48" s="33" t="s">
        <v>132</v>
      </c>
      <c r="C48" s="33" t="s">
        <v>131</v>
      </c>
      <c r="D48" s="24">
        <v>12.52</v>
      </c>
      <c r="E48" s="13">
        <f t="shared" si="16"/>
        <v>5</v>
      </c>
      <c r="F48" s="24">
        <v>11.85</v>
      </c>
      <c r="G48" s="13">
        <f t="shared" si="17"/>
        <v>4</v>
      </c>
      <c r="H48" s="15">
        <v>8.9</v>
      </c>
      <c r="I48" s="13">
        <f t="shared" si="18"/>
        <v>9</v>
      </c>
      <c r="J48" s="15">
        <v>9.95</v>
      </c>
      <c r="K48" s="13">
        <f t="shared" si="19"/>
        <v>12</v>
      </c>
      <c r="L48" s="15">
        <v>10</v>
      </c>
      <c r="M48" s="13">
        <f t="shared" si="20"/>
        <v>12</v>
      </c>
      <c r="N48" s="14">
        <f t="shared" si="21"/>
        <v>53.22</v>
      </c>
      <c r="O48" s="13">
        <f t="shared" si="22"/>
        <v>9</v>
      </c>
      <c r="P48" s="10" t="str">
        <f t="shared" si="23"/>
        <v>P</v>
      </c>
    </row>
    <row r="49" spans="1:16" ht="12.75">
      <c r="A49" s="32" t="s">
        <v>186</v>
      </c>
      <c r="B49" s="33" t="s">
        <v>198</v>
      </c>
      <c r="C49" s="33" t="s">
        <v>115</v>
      </c>
      <c r="D49" s="24">
        <v>12.05</v>
      </c>
      <c r="E49" s="13">
        <f t="shared" si="16"/>
        <v>7</v>
      </c>
      <c r="F49" s="15">
        <f>4+10-((2.3+2.4)/2)</f>
        <v>11.65</v>
      </c>
      <c r="G49" s="13">
        <f t="shared" si="17"/>
        <v>6</v>
      </c>
      <c r="H49" s="15">
        <f>8.25</f>
        <v>8.25</v>
      </c>
      <c r="I49" s="13">
        <f t="shared" si="18"/>
        <v>11</v>
      </c>
      <c r="J49" s="15">
        <v>10.15</v>
      </c>
      <c r="K49" s="13">
        <f t="shared" si="19"/>
        <v>11</v>
      </c>
      <c r="L49" s="15">
        <v>10.27</v>
      </c>
      <c r="M49" s="13">
        <f t="shared" si="20"/>
        <v>10</v>
      </c>
      <c r="N49" s="14">
        <f t="shared" si="21"/>
        <v>52.370000000000005</v>
      </c>
      <c r="O49" s="13">
        <f t="shared" si="22"/>
        <v>10</v>
      </c>
      <c r="P49" s="10" t="str">
        <f t="shared" si="23"/>
        <v>P</v>
      </c>
    </row>
    <row r="50" spans="1:16" ht="12.75">
      <c r="A50" s="32" t="s">
        <v>80</v>
      </c>
      <c r="B50" s="33" t="s">
        <v>197</v>
      </c>
      <c r="C50" s="33" t="s">
        <v>124</v>
      </c>
      <c r="D50" s="24">
        <v>12.035</v>
      </c>
      <c r="E50" s="13">
        <f t="shared" si="16"/>
        <v>8</v>
      </c>
      <c r="F50" s="24">
        <v>11.25</v>
      </c>
      <c r="G50" s="13">
        <f t="shared" si="17"/>
        <v>10</v>
      </c>
      <c r="H50" s="15">
        <v>7.15</v>
      </c>
      <c r="I50" s="13">
        <f t="shared" si="18"/>
        <v>12</v>
      </c>
      <c r="J50" s="15">
        <v>10.7</v>
      </c>
      <c r="K50" s="13">
        <f t="shared" si="19"/>
        <v>9</v>
      </c>
      <c r="L50" s="15">
        <v>10.73</v>
      </c>
      <c r="M50" s="13">
        <f t="shared" si="20"/>
        <v>6</v>
      </c>
      <c r="N50" s="14">
        <f t="shared" si="21"/>
        <v>51.86500000000001</v>
      </c>
      <c r="O50" s="13">
        <f t="shared" si="22"/>
        <v>11</v>
      </c>
      <c r="P50" s="10" t="str">
        <f t="shared" si="23"/>
        <v>F</v>
      </c>
    </row>
    <row r="51" spans="1:16" ht="12.75">
      <c r="A51" s="32" t="s">
        <v>27</v>
      </c>
      <c r="B51" s="33" t="s">
        <v>199</v>
      </c>
      <c r="C51" s="33" t="s">
        <v>194</v>
      </c>
      <c r="D51" s="24">
        <v>6.02</v>
      </c>
      <c r="E51" s="13">
        <f t="shared" si="16"/>
        <v>12</v>
      </c>
      <c r="F51" s="24">
        <f>2.5+10-((3+3.1)/2)</f>
        <v>9.45</v>
      </c>
      <c r="G51" s="13">
        <f t="shared" si="17"/>
        <v>12</v>
      </c>
      <c r="H51" s="15">
        <v>10.55</v>
      </c>
      <c r="I51" s="13">
        <f t="shared" si="18"/>
        <v>5</v>
      </c>
      <c r="J51" s="15">
        <f>14-1.8</f>
        <v>12.2</v>
      </c>
      <c r="K51" s="13">
        <f t="shared" si="19"/>
        <v>1</v>
      </c>
      <c r="L51" s="15">
        <v>11.1</v>
      </c>
      <c r="M51" s="13">
        <f t="shared" si="20"/>
        <v>4</v>
      </c>
      <c r="N51" s="14">
        <f t="shared" si="21"/>
        <v>49.32</v>
      </c>
      <c r="O51" s="13">
        <f t="shared" si="22"/>
        <v>12</v>
      </c>
      <c r="P51" s="10" t="str">
        <f t="shared" si="23"/>
        <v>F</v>
      </c>
    </row>
    <row r="52" spans="1:20" ht="12.75">
      <c r="A52" s="1"/>
      <c r="B52" s="3"/>
      <c r="C52" s="3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1:16" ht="18.75">
      <c r="A53" s="2"/>
      <c r="B53" s="7" t="s">
        <v>112</v>
      </c>
      <c r="D53" s="2"/>
      <c r="F53" s="1"/>
      <c r="H53" s="1"/>
      <c r="J53" s="1"/>
      <c r="L53" s="1"/>
      <c r="P53" s="1"/>
    </row>
    <row r="54" spans="1:21" ht="12.75">
      <c r="A54" s="1"/>
      <c r="B54" s="3"/>
      <c r="C54" s="3"/>
      <c r="D54" s="11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S54" s="3"/>
      <c r="T54" s="3"/>
      <c r="U54" s="3"/>
    </row>
    <row r="55" spans="1:16" ht="12.75">
      <c r="A55" s="32" t="s">
        <v>33</v>
      </c>
      <c r="B55" s="33" t="s">
        <v>135</v>
      </c>
      <c r="C55" s="36" t="s">
        <v>153</v>
      </c>
      <c r="D55" s="24">
        <v>10.84</v>
      </c>
      <c r="E55" s="13">
        <f>RANK(D55,D$55:D$56)</f>
        <v>2</v>
      </c>
      <c r="F55" s="15">
        <v>11.75</v>
      </c>
      <c r="G55" s="13">
        <f>RANK(F55,F$55:F$56)</f>
        <v>2</v>
      </c>
      <c r="H55" s="15">
        <v>11.35</v>
      </c>
      <c r="I55" s="13">
        <f>RANK(H55,H$55:H$56)</f>
        <v>1</v>
      </c>
      <c r="J55" s="15">
        <v>11.55</v>
      </c>
      <c r="K55" s="13">
        <f>RANK(J55,J$55:J$56)</f>
        <v>1</v>
      </c>
      <c r="L55" s="15">
        <v>11.47</v>
      </c>
      <c r="M55" s="13">
        <f>RANK(L55,L$55:L$56)</f>
        <v>1</v>
      </c>
      <c r="N55" s="14">
        <f>D55+F55+H55+J55+L55</f>
        <v>56.959999999999994</v>
      </c>
      <c r="O55" s="13">
        <f>RANK(N55,N$55:N$56)</f>
        <v>1</v>
      </c>
      <c r="P55" s="10" t="str">
        <f>IF(N55&lt;52,"F",(IF(N55&lt;55,"P",IF(N55&lt;60,"C","D"))))</f>
        <v>C</v>
      </c>
    </row>
    <row r="56" spans="1:21" ht="12.75">
      <c r="A56" s="32" t="s">
        <v>32</v>
      </c>
      <c r="B56" s="33" t="s">
        <v>200</v>
      </c>
      <c r="C56" s="35" t="s">
        <v>121</v>
      </c>
      <c r="D56" s="24">
        <v>12.72</v>
      </c>
      <c r="E56" s="13">
        <f>RANK(D56,D$55:D$56)</f>
        <v>1</v>
      </c>
      <c r="F56" s="15">
        <v>12.25</v>
      </c>
      <c r="G56" s="13">
        <f>RANK(F56,F$55:F$56)</f>
        <v>1</v>
      </c>
      <c r="H56" s="15">
        <v>10.05</v>
      </c>
      <c r="I56" s="13">
        <f>RANK(H56,H$55:H$56)</f>
        <v>2</v>
      </c>
      <c r="J56" s="15">
        <v>10.55</v>
      </c>
      <c r="K56" s="13">
        <f>RANK(J56,J$55:J$56)</f>
        <v>2</v>
      </c>
      <c r="L56" s="15">
        <v>9.83</v>
      </c>
      <c r="M56" s="13">
        <f>RANK(L56,L$55:L$56)</f>
        <v>2</v>
      </c>
      <c r="N56" s="14">
        <f>D56+F56+H56+J56+L56</f>
        <v>55.39999999999999</v>
      </c>
      <c r="O56" s="13">
        <f>RANK(N56,N$55:N$56)</f>
        <v>2</v>
      </c>
      <c r="P56" s="10" t="str">
        <f>IF(N56&lt;52,"F",(IF(N56&lt;55,"P",IF(N56&lt;60,"C","D"))))</f>
        <v>C</v>
      </c>
      <c r="Q56" s="3"/>
      <c r="S56" s="3"/>
      <c r="T56" s="3"/>
      <c r="U56" s="3"/>
    </row>
    <row r="57" spans="1:16" ht="12.75">
      <c r="A57" s="1"/>
      <c r="B57" s="3"/>
      <c r="C57" s="3"/>
      <c r="D57" s="11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8.75">
      <c r="A58" s="1"/>
      <c r="B58" s="7" t="s">
        <v>11</v>
      </c>
      <c r="D58" s="2"/>
      <c r="F58" s="1"/>
      <c r="H58" s="1"/>
      <c r="J58" s="1"/>
      <c r="L58" s="1"/>
      <c r="P58" s="1"/>
    </row>
    <row r="59" spans="1:16" ht="12.75">
      <c r="A59" s="1"/>
      <c r="B59" s="3"/>
      <c r="C59" s="3"/>
      <c r="D59" s="11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28">
        <v>2</v>
      </c>
      <c r="B60" s="27" t="s">
        <v>81</v>
      </c>
      <c r="C60" s="27" t="s">
        <v>114</v>
      </c>
      <c r="D60" s="24">
        <v>12.285</v>
      </c>
      <c r="E60" s="13">
        <f>RANK(D60,D$60:D$63)</f>
        <v>1</v>
      </c>
      <c r="F60" s="24">
        <v>12.4</v>
      </c>
      <c r="G60" s="13">
        <f>RANK(F60,F$60:F$63)</f>
        <v>1</v>
      </c>
      <c r="H60" s="15">
        <v>11.5</v>
      </c>
      <c r="I60" s="13">
        <f>RANK(H60,H$60:H$63)</f>
        <v>2</v>
      </c>
      <c r="J60" s="15">
        <v>11.2</v>
      </c>
      <c r="K60" s="13">
        <f>RANK(J60,J$60:J$63)</f>
        <v>2</v>
      </c>
      <c r="L60" s="15">
        <v>11.5</v>
      </c>
      <c r="M60" s="13">
        <f>RANK(L60,L$60:L$63)</f>
        <v>2</v>
      </c>
      <c r="N60" s="14">
        <f>D60+F60+H60+J60+L60</f>
        <v>58.885000000000005</v>
      </c>
      <c r="O60" s="13">
        <f>RANK(N60,N$60:N$63)</f>
        <v>1</v>
      </c>
      <c r="P60" s="10" t="str">
        <f>IF(N60&lt;52,"F",(IF(N60&lt;55,"P",IF(N60&lt;60,"C","D"))))</f>
        <v>C</v>
      </c>
    </row>
    <row r="61" spans="1:16" ht="12.75">
      <c r="A61" s="28">
        <v>1</v>
      </c>
      <c r="B61" s="27" t="s">
        <v>82</v>
      </c>
      <c r="C61" s="27" t="s">
        <v>114</v>
      </c>
      <c r="D61" s="24">
        <f>((3.5+4+10+10)/2)-((1.4+1.2+1.6+3.5+3+3.4)/6)</f>
        <v>11.4</v>
      </c>
      <c r="E61" s="13">
        <f>RANK(D61,D$60:D$63)</f>
        <v>3</v>
      </c>
      <c r="F61" s="24">
        <v>9.85</v>
      </c>
      <c r="G61" s="13">
        <f>RANK(F61,F$60:F$63)</f>
        <v>3</v>
      </c>
      <c r="H61" s="15">
        <v>11.2</v>
      </c>
      <c r="I61" s="13">
        <f>RANK(H61,H$60:H$63)</f>
        <v>3</v>
      </c>
      <c r="J61" s="15">
        <v>11.65</v>
      </c>
      <c r="K61" s="13">
        <f>RANK(J61,J$60:J$63)</f>
        <v>1</v>
      </c>
      <c r="L61" s="15">
        <f>14-1.27</f>
        <v>12.73</v>
      </c>
      <c r="M61" s="13">
        <f>RANK(L61,L$60:L$63)</f>
        <v>1</v>
      </c>
      <c r="N61" s="14">
        <f>D61+F61+H61+J61+L61</f>
        <v>56.83</v>
      </c>
      <c r="O61" s="13">
        <f>RANK(N61,N$60:N$63)</f>
        <v>2</v>
      </c>
      <c r="P61" s="10" t="str">
        <f>IF(N61&lt;52,"F",(IF(N61&lt;55,"P",IF(N61&lt;60,"C","D"))))</f>
        <v>C</v>
      </c>
    </row>
    <row r="62" spans="1:16" ht="12.75">
      <c r="A62" s="28">
        <v>3</v>
      </c>
      <c r="B62" s="26" t="s">
        <v>141</v>
      </c>
      <c r="C62" s="27" t="s">
        <v>121</v>
      </c>
      <c r="D62" s="24">
        <v>12.155</v>
      </c>
      <c r="E62" s="13">
        <f>RANK(D62,D$60:D$63)</f>
        <v>2</v>
      </c>
      <c r="F62" s="24">
        <v>10.2</v>
      </c>
      <c r="G62" s="13">
        <f>RANK(F62,F$60:F$63)</f>
        <v>2</v>
      </c>
      <c r="H62" s="15">
        <v>10.5</v>
      </c>
      <c r="I62" s="13">
        <f>RANK(H62,H$60:H$63)</f>
        <v>4</v>
      </c>
      <c r="J62" s="15">
        <v>8.75</v>
      </c>
      <c r="K62" s="13">
        <f>RANK(J62,J$60:J$63)</f>
        <v>4</v>
      </c>
      <c r="L62" s="15">
        <v>10.37</v>
      </c>
      <c r="M62" s="13">
        <f>RANK(L62,L$60:L$63)</f>
        <v>3</v>
      </c>
      <c r="N62" s="14">
        <f>D62+F62+H62+J62+L62</f>
        <v>51.974999999999994</v>
      </c>
      <c r="O62" s="13">
        <f>RANK(N62,N$60:N$63)</f>
        <v>3</v>
      </c>
      <c r="P62" s="10" t="str">
        <f>IF(N62&lt;52,"F",(IF(N62&lt;55,"P",IF(N62&lt;60,"C","D"))))</f>
        <v>F</v>
      </c>
    </row>
    <row r="63" spans="1:16" ht="12.75">
      <c r="A63" s="28">
        <v>5</v>
      </c>
      <c r="B63" s="27" t="s">
        <v>79</v>
      </c>
      <c r="C63" s="27" t="s">
        <v>119</v>
      </c>
      <c r="D63" s="24">
        <v>11.355</v>
      </c>
      <c r="E63" s="13">
        <f>RANK(D63,D$60:D$63)</f>
        <v>4</v>
      </c>
      <c r="F63" s="24">
        <v>6.75</v>
      </c>
      <c r="G63" s="13">
        <f>RANK(F63,F$60:F$63)</f>
        <v>4</v>
      </c>
      <c r="H63" s="15">
        <v>11.8</v>
      </c>
      <c r="I63" s="13">
        <f>RANK(H63,H$60:H$63)</f>
        <v>1</v>
      </c>
      <c r="J63" s="15">
        <v>9.35</v>
      </c>
      <c r="K63" s="13">
        <f>RANK(J63,J$60:J$63)</f>
        <v>3</v>
      </c>
      <c r="L63" s="15">
        <v>10.23</v>
      </c>
      <c r="M63" s="13">
        <f>RANK(L63,L$60:L$63)</f>
        <v>4</v>
      </c>
      <c r="N63" s="14">
        <f>D63+F63+H63+J63+L63</f>
        <v>49.485</v>
      </c>
      <c r="O63" s="13">
        <f>RANK(N63,N$60:N$63)</f>
        <v>4</v>
      </c>
      <c r="P63" s="10" t="str">
        <f>IF(N63&lt;52,"F",(IF(N63&lt;55,"P",IF(N63&lt;60,"C","D"))))</f>
        <v>F</v>
      </c>
    </row>
    <row r="64" spans="1:16" ht="12.75">
      <c r="A64" s="1"/>
      <c r="B64" s="3"/>
      <c r="C64" s="3"/>
      <c r="F64" s="16"/>
      <c r="H64" s="16"/>
      <c r="J64" s="16"/>
      <c r="L64" s="16"/>
      <c r="P64" s="1"/>
    </row>
    <row r="65" spans="1:16" ht="18.75">
      <c r="A65" s="2"/>
      <c r="B65" s="7" t="s">
        <v>12</v>
      </c>
      <c r="D65" s="2"/>
      <c r="F65" s="1"/>
      <c r="H65" s="1"/>
      <c r="J65" s="1"/>
      <c r="L65" s="1"/>
      <c r="P65" s="2"/>
    </row>
    <row r="66" spans="1:16" ht="12.75">
      <c r="A66" s="1"/>
      <c r="B66" s="3"/>
      <c r="C66" s="3"/>
      <c r="F66" s="16"/>
      <c r="H66" s="16"/>
      <c r="J66" s="16"/>
      <c r="L66" s="16"/>
      <c r="P66" s="1"/>
    </row>
    <row r="67" spans="1:16" ht="12.75">
      <c r="A67" s="37" t="s">
        <v>86</v>
      </c>
      <c r="B67" s="33" t="s">
        <v>164</v>
      </c>
      <c r="C67" s="33" t="s">
        <v>121</v>
      </c>
      <c r="D67" s="24">
        <v>12.135</v>
      </c>
      <c r="E67" s="13">
        <f>RANK(D67,D$67:D$70)</f>
        <v>3</v>
      </c>
      <c r="F67" s="15">
        <v>11.1</v>
      </c>
      <c r="G67" s="13">
        <f>RANK(F67,F$67:F$70)</f>
        <v>2</v>
      </c>
      <c r="H67" s="15">
        <v>11.65</v>
      </c>
      <c r="I67" s="13">
        <f>RANK(H67,H$67:H$70)</f>
        <v>1</v>
      </c>
      <c r="J67" s="15">
        <v>10.75</v>
      </c>
      <c r="K67" s="13">
        <f>RANK(J67,J$67:J$70)</f>
        <v>3</v>
      </c>
      <c r="L67" s="15">
        <v>9.87</v>
      </c>
      <c r="M67" s="13">
        <f>RANK(L67,L$67:L$70)</f>
        <v>3</v>
      </c>
      <c r="N67" s="14">
        <f>D67+F67+H67+J67+L67</f>
        <v>55.504999999999995</v>
      </c>
      <c r="O67" s="13">
        <f>RANK(N67,N$67:N$70)</f>
        <v>1</v>
      </c>
      <c r="P67" s="10" t="str">
        <f>IF(N67&lt;52,"F",(IF(N67&lt;55,"P",IF(N67&lt;60,"C","D"))))</f>
        <v>C</v>
      </c>
    </row>
    <row r="68" spans="1:16" ht="12.75">
      <c r="A68" s="37" t="s">
        <v>88</v>
      </c>
      <c r="B68" s="33" t="s">
        <v>201</v>
      </c>
      <c r="C68" s="33" t="s">
        <v>122</v>
      </c>
      <c r="D68" s="24">
        <v>12.305</v>
      </c>
      <c r="E68" s="13">
        <f>RANK(D68,D$67:D$70)</f>
        <v>1</v>
      </c>
      <c r="F68" s="15">
        <v>12.45</v>
      </c>
      <c r="G68" s="13">
        <f>RANK(F68,F$67:F$70)</f>
        <v>1</v>
      </c>
      <c r="H68" s="15">
        <v>9.7</v>
      </c>
      <c r="I68" s="13">
        <f>RANK(H68,H$67:H$70)</f>
        <v>4</v>
      </c>
      <c r="J68" s="15">
        <v>11.3</v>
      </c>
      <c r="K68" s="13">
        <f>RANK(J68,J$67:J$70)</f>
        <v>1</v>
      </c>
      <c r="L68" s="15">
        <v>9.73</v>
      </c>
      <c r="M68" s="13">
        <f>RANK(L68,L$67:L$70)</f>
        <v>4</v>
      </c>
      <c r="N68" s="14">
        <f>D68+F68+H68+J68+L68</f>
        <v>55.485</v>
      </c>
      <c r="O68" s="13">
        <f>RANK(N68,N$67:N$70)</f>
        <v>2</v>
      </c>
      <c r="P68" s="10" t="str">
        <f>IF(N68&lt;52,"F",(IF(N68&lt;55,"P",IF(N68&lt;60,"C","D"))))</f>
        <v>C</v>
      </c>
    </row>
    <row r="69" spans="1:16" ht="12.75">
      <c r="A69" s="37" t="s">
        <v>129</v>
      </c>
      <c r="B69" s="33" t="s">
        <v>167</v>
      </c>
      <c r="C69" s="33" t="s">
        <v>121</v>
      </c>
      <c r="D69" s="24">
        <v>12.22</v>
      </c>
      <c r="E69" s="13">
        <f>RANK(D69,D$67:D$70)</f>
        <v>2</v>
      </c>
      <c r="F69" s="15">
        <v>11.05</v>
      </c>
      <c r="G69" s="13">
        <f>RANK(F69,F$67:F$70)</f>
        <v>3</v>
      </c>
      <c r="H69" s="15">
        <v>10.8</v>
      </c>
      <c r="I69" s="13">
        <f>RANK(H69,H$67:H$70)</f>
        <v>2</v>
      </c>
      <c r="J69" s="15">
        <v>10.8</v>
      </c>
      <c r="K69" s="13">
        <f>RANK(J69,J$67:J$70)</f>
        <v>2</v>
      </c>
      <c r="L69" s="15">
        <v>10.6</v>
      </c>
      <c r="M69" s="13">
        <f>RANK(L69,L$67:L$70)</f>
        <v>2</v>
      </c>
      <c r="N69" s="14">
        <f>D69+F69+H69+J69+L69</f>
        <v>55.470000000000006</v>
      </c>
      <c r="O69" s="13">
        <f>RANK(N69,N$67:N$70)</f>
        <v>3</v>
      </c>
      <c r="P69" s="10" t="str">
        <f>IF(N69&lt;52,"F",(IF(N69&lt;55,"P",IF(N69&lt;60,"C","D"))))</f>
        <v>C</v>
      </c>
    </row>
    <row r="70" spans="1:16" ht="12.75">
      <c r="A70" s="37" t="s">
        <v>189</v>
      </c>
      <c r="B70" s="33" t="s">
        <v>77</v>
      </c>
      <c r="C70" s="33" t="s">
        <v>180</v>
      </c>
      <c r="D70" s="24">
        <v>11.77</v>
      </c>
      <c r="E70" s="13">
        <f>RANK(D70,D$67:D$70)</f>
        <v>4</v>
      </c>
      <c r="F70" s="15">
        <v>10.35</v>
      </c>
      <c r="G70" s="13">
        <f>RANK(F70,F$67:F$70)</f>
        <v>4</v>
      </c>
      <c r="H70" s="15">
        <v>10.65</v>
      </c>
      <c r="I70" s="13">
        <f>RANK(H70,H$67:H$70)</f>
        <v>3</v>
      </c>
      <c r="J70" s="15">
        <v>10.75</v>
      </c>
      <c r="K70" s="13">
        <f>RANK(J70,J$67:J$70)</f>
        <v>3</v>
      </c>
      <c r="L70" s="15">
        <v>11.53</v>
      </c>
      <c r="M70" s="13">
        <f>RANK(L70,L$67:L$70)</f>
        <v>1</v>
      </c>
      <c r="N70" s="14">
        <f>D70+F70+H70+J70+L70</f>
        <v>55.05</v>
      </c>
      <c r="O70" s="13">
        <f>RANK(N70,N$67:N$70)</f>
        <v>4</v>
      </c>
      <c r="P70" s="10" t="str">
        <f>IF(N70&lt;52,"F",(IF(N70&lt;55,"P",IF(N70&lt;60,"C","D"))))</f>
        <v>C</v>
      </c>
    </row>
    <row r="71" spans="1:16" ht="12.75">
      <c r="A71" s="1"/>
      <c r="P71" s="1"/>
    </row>
    <row r="72" spans="1:16" ht="18.75">
      <c r="A72" s="2"/>
      <c r="B72" s="7" t="s">
        <v>98</v>
      </c>
      <c r="F72" s="16"/>
      <c r="H72" s="16"/>
      <c r="J72" s="16"/>
      <c r="L72" s="16"/>
      <c r="P72" s="2"/>
    </row>
    <row r="73" spans="1:16" ht="12.75">
      <c r="A73" s="1"/>
      <c r="B73" s="3"/>
      <c r="C73" s="3"/>
      <c r="F73" s="16"/>
      <c r="H73" s="16"/>
      <c r="J73" s="16"/>
      <c r="L73" s="16"/>
      <c r="P73" s="1"/>
    </row>
    <row r="74" spans="1:16" ht="12.75">
      <c r="A74" s="32" t="s">
        <v>92</v>
      </c>
      <c r="B74" s="33" t="s">
        <v>202</v>
      </c>
      <c r="C74" s="33" t="s">
        <v>120</v>
      </c>
      <c r="D74" s="24">
        <f>11.755</f>
        <v>11.755</v>
      </c>
      <c r="E74" s="13">
        <f>RANK(D74,D$74:D$75)</f>
        <v>1</v>
      </c>
      <c r="F74" s="15">
        <v>9.5</v>
      </c>
      <c r="G74" s="13">
        <f>RANK(F74,F$74:F$75)</f>
        <v>1</v>
      </c>
      <c r="H74" s="15">
        <v>7.95</v>
      </c>
      <c r="I74" s="13">
        <f>RANK(H74,H$74:H$75)</f>
        <v>1</v>
      </c>
      <c r="J74" s="15">
        <v>11.5</v>
      </c>
      <c r="K74" s="13">
        <f>RANK(J74,J$74:J$75)</f>
        <v>1</v>
      </c>
      <c r="L74" s="15">
        <v>11.53</v>
      </c>
      <c r="M74" s="13">
        <f>RANK(L74,L$74:L$75)</f>
        <v>1</v>
      </c>
      <c r="N74" s="14">
        <f>D74+F74+H74+J74+L74</f>
        <v>52.235</v>
      </c>
      <c r="O74" s="13">
        <f>RANK(N74,N$74:N$75)</f>
        <v>1</v>
      </c>
      <c r="P74" s="1"/>
    </row>
    <row r="75" spans="1:16" ht="12.75">
      <c r="A75" s="32" t="s">
        <v>34</v>
      </c>
      <c r="B75" s="33" t="s">
        <v>96</v>
      </c>
      <c r="C75" s="33" t="s">
        <v>114</v>
      </c>
      <c r="D75" s="24">
        <v>11.055</v>
      </c>
      <c r="E75" s="13">
        <f>RANK(D75,D$74:D$75)</f>
        <v>2</v>
      </c>
      <c r="F75" s="25">
        <v>0</v>
      </c>
      <c r="G75" s="13">
        <f>RANK(F75,F$74:F$75)</f>
        <v>2</v>
      </c>
      <c r="H75" s="15">
        <v>7.2</v>
      </c>
      <c r="I75" s="13">
        <f>RANK(H75,H$74:H$75)</f>
        <v>2</v>
      </c>
      <c r="J75" s="15">
        <v>9.95</v>
      </c>
      <c r="K75" s="13">
        <f>RANK(J75,J$74:J$75)</f>
        <v>2</v>
      </c>
      <c r="L75" s="24">
        <v>9.47</v>
      </c>
      <c r="M75" s="13">
        <f>RANK(L75,L$74:L$75)</f>
        <v>2</v>
      </c>
      <c r="N75" s="14">
        <f>D75+F75+H75+J75+L75</f>
        <v>37.675</v>
      </c>
      <c r="O75" s="13">
        <f>RANK(N75,N$74:N$75)</f>
        <v>2</v>
      </c>
      <c r="P75" s="1"/>
    </row>
    <row r="76" spans="1:16" ht="12.75">
      <c r="A76" s="1"/>
      <c r="P76" s="1"/>
    </row>
    <row r="77" spans="1:16" ht="18.75">
      <c r="A77" s="2"/>
      <c r="B77" s="7" t="s">
        <v>196</v>
      </c>
      <c r="F77" s="16"/>
      <c r="H77" s="16"/>
      <c r="J77" s="16"/>
      <c r="L77" s="16"/>
      <c r="P77" s="2"/>
    </row>
    <row r="78" spans="1:16" ht="12.75">
      <c r="A78" s="1"/>
      <c r="B78" s="3"/>
      <c r="C78" s="3"/>
      <c r="F78" s="16"/>
      <c r="H78" s="16"/>
      <c r="J78" s="16"/>
      <c r="L78" s="16"/>
      <c r="P78" s="1"/>
    </row>
    <row r="79" spans="1:16" ht="12.75">
      <c r="A79" s="39" t="s">
        <v>204</v>
      </c>
      <c r="B79" s="33" t="s">
        <v>89</v>
      </c>
      <c r="C79" s="33" t="s">
        <v>153</v>
      </c>
      <c r="D79" s="54">
        <v>11.735</v>
      </c>
      <c r="E79" s="13">
        <f>RANK(D79,D$79:D$81)</f>
        <v>3</v>
      </c>
      <c r="F79" s="18">
        <v>11.7</v>
      </c>
      <c r="G79" s="13">
        <f>RANK(F79,F$79:F$81)</f>
        <v>1</v>
      </c>
      <c r="H79" s="18">
        <v>8.75</v>
      </c>
      <c r="I79" s="13">
        <f>RANK(H79,H$79:H$81)</f>
        <v>2</v>
      </c>
      <c r="J79" s="18">
        <v>11.5</v>
      </c>
      <c r="K79" s="13">
        <f>RANK(J79,J$79:J$81)</f>
        <v>2</v>
      </c>
      <c r="L79" s="15">
        <v>10.07</v>
      </c>
      <c r="M79" s="13">
        <f>RANK(L79,L$79:L$81)</f>
        <v>2</v>
      </c>
      <c r="N79" s="19">
        <f>D79+F79+H79+J79+L79</f>
        <v>53.755</v>
      </c>
      <c r="O79" s="13">
        <f>RANK(N79,N$79:N$81)</f>
        <v>1</v>
      </c>
      <c r="P79" s="1"/>
    </row>
    <row r="80" spans="1:16" ht="12.75">
      <c r="A80" s="38" t="s">
        <v>35</v>
      </c>
      <c r="B80" s="33" t="s">
        <v>69</v>
      </c>
      <c r="C80" s="33" t="s">
        <v>124</v>
      </c>
      <c r="D80" s="54">
        <v>11.785</v>
      </c>
      <c r="E80" s="13">
        <f>RANK(D80,D$79:D$81)</f>
        <v>2</v>
      </c>
      <c r="F80" s="18">
        <v>9.4</v>
      </c>
      <c r="G80" s="13">
        <f>RANK(F80,F$79:F$81)</f>
        <v>3</v>
      </c>
      <c r="H80" s="18">
        <v>8.55</v>
      </c>
      <c r="I80" s="13">
        <f>RANK(H80,H$79:H$81)</f>
        <v>3</v>
      </c>
      <c r="J80" s="18">
        <v>11.65</v>
      </c>
      <c r="K80" s="13">
        <f>RANK(J80,J$79:J$81)</f>
        <v>1</v>
      </c>
      <c r="L80" s="18">
        <v>11</v>
      </c>
      <c r="M80" s="13">
        <f>RANK(L80,L$79:L$81)</f>
        <v>1</v>
      </c>
      <c r="N80" s="19">
        <f>D80+F80+H80+J80+L80</f>
        <v>52.385000000000005</v>
      </c>
      <c r="O80" s="13">
        <f>RANK(N80,N$79:N$81)</f>
        <v>2</v>
      </c>
      <c r="P80" s="1"/>
    </row>
    <row r="81" spans="1:16" ht="12.75">
      <c r="A81" s="39" t="s">
        <v>203</v>
      </c>
      <c r="B81" s="33" t="s">
        <v>90</v>
      </c>
      <c r="C81" s="33" t="s">
        <v>153</v>
      </c>
      <c r="D81" s="24">
        <v>12.005</v>
      </c>
      <c r="E81" s="13">
        <f>RANK(D81,D$79:D$81)</f>
        <v>1</v>
      </c>
      <c r="F81" s="15">
        <v>10.05</v>
      </c>
      <c r="G81" s="13">
        <f>RANK(F81,F$79:F$81)</f>
        <v>2</v>
      </c>
      <c r="H81" s="15">
        <v>9.55</v>
      </c>
      <c r="I81" s="13">
        <f>RANK(H81,H$79:H$81)</f>
        <v>1</v>
      </c>
      <c r="J81" s="15">
        <v>10.6</v>
      </c>
      <c r="K81" s="13">
        <f>RANK(J81,J$79:J$81)</f>
        <v>3</v>
      </c>
      <c r="L81" s="15">
        <v>9.8</v>
      </c>
      <c r="M81" s="13">
        <f>RANK(L81,L$79:L$81)</f>
        <v>3</v>
      </c>
      <c r="N81" s="14">
        <f>D81+F81+H81+J81+L81</f>
        <v>52.004999999999995</v>
      </c>
      <c r="O81" s="13">
        <f>RANK(N81,N$79:N$81)</f>
        <v>3</v>
      </c>
      <c r="P81" s="1"/>
    </row>
    <row r="82" spans="1:16" ht="12.75">
      <c r="A82" s="1"/>
      <c r="P82" s="1"/>
    </row>
  </sheetData>
  <sheetProtection/>
  <mergeCells count="2">
    <mergeCell ref="A1:N1"/>
    <mergeCell ref="A2:N2"/>
  </mergeCells>
  <conditionalFormatting sqref="P82 P71 O55:O56 D65:F65 P76 O1 O29:O36 N65 O40:O51 O3:O25 O60:O65536 H65">
    <cfRule type="cellIs" priority="65" dxfId="7" operator="equal" stopIfTrue="1">
      <formula>1</formula>
    </cfRule>
    <cfRule type="cellIs" priority="66" dxfId="6" operator="equal" stopIfTrue="1">
      <formula>2</formula>
    </cfRule>
    <cfRule type="cellIs" priority="67" dxfId="5" operator="equal" stopIfTrue="1">
      <formula>3</formula>
    </cfRule>
  </conditionalFormatting>
  <conditionalFormatting sqref="O2">
    <cfRule type="cellIs" priority="59" dxfId="7" operator="equal" stopIfTrue="1">
      <formula>1</formula>
    </cfRule>
    <cfRule type="cellIs" priority="60" dxfId="6" operator="equal" stopIfTrue="1">
      <formula>2</formula>
    </cfRule>
    <cfRule type="cellIs" priority="61" dxfId="5" operator="equal" stopIfTrue="1">
      <formula>3</formula>
    </cfRule>
  </conditionalFormatting>
  <conditionalFormatting sqref="J65">
    <cfRule type="cellIs" priority="56" dxfId="7" operator="equal" stopIfTrue="1">
      <formula>1</formula>
    </cfRule>
    <cfRule type="cellIs" priority="57" dxfId="6" operator="equal" stopIfTrue="1">
      <formula>2</formula>
    </cfRule>
    <cfRule type="cellIs" priority="58" dxfId="5" operator="equal" stopIfTrue="1">
      <formula>3</formula>
    </cfRule>
  </conditionalFormatting>
  <conditionalFormatting sqref="L65">
    <cfRule type="cellIs" priority="53" dxfId="7" operator="equal" stopIfTrue="1">
      <formula>1</formula>
    </cfRule>
    <cfRule type="cellIs" priority="54" dxfId="6" operator="equal" stopIfTrue="1">
      <formula>2</formula>
    </cfRule>
    <cfRule type="cellIs" priority="55" dxfId="5" operator="equal" stopIfTrue="1">
      <formula>3</formula>
    </cfRule>
  </conditionalFormatting>
  <conditionalFormatting sqref="E8:E25">
    <cfRule type="cellIs" priority="52" dxfId="0" operator="equal" stopIfTrue="1">
      <formula>1</formula>
    </cfRule>
  </conditionalFormatting>
  <conditionalFormatting sqref="E29:E36">
    <cfRule type="cellIs" priority="51" dxfId="0" operator="equal" stopIfTrue="1">
      <formula>1</formula>
    </cfRule>
  </conditionalFormatting>
  <conditionalFormatting sqref="E40:E51">
    <cfRule type="cellIs" priority="50" dxfId="0" operator="equal" stopIfTrue="1">
      <formula>1</formula>
    </cfRule>
  </conditionalFormatting>
  <conditionalFormatting sqref="E55:E56">
    <cfRule type="cellIs" priority="49" dxfId="0" operator="equal" stopIfTrue="1">
      <formula>1</formula>
    </cfRule>
  </conditionalFormatting>
  <conditionalFormatting sqref="E60:E63">
    <cfRule type="cellIs" priority="48" dxfId="0" operator="equal" stopIfTrue="1">
      <formula>1</formula>
    </cfRule>
  </conditionalFormatting>
  <conditionalFormatting sqref="E67:E70">
    <cfRule type="cellIs" priority="47" dxfId="0" operator="equal" stopIfTrue="1">
      <formula>1</formula>
    </cfRule>
  </conditionalFormatting>
  <conditionalFormatting sqref="E74:E75">
    <cfRule type="cellIs" priority="46" dxfId="0" operator="equal" stopIfTrue="1">
      <formula>1</formula>
    </cfRule>
  </conditionalFormatting>
  <conditionalFormatting sqref="E79:E81">
    <cfRule type="cellIs" priority="45" dxfId="0" operator="equal" stopIfTrue="1">
      <formula>1</formula>
    </cfRule>
  </conditionalFormatting>
  <conditionalFormatting sqref="G65">
    <cfRule type="cellIs" priority="42" dxfId="7" operator="equal" stopIfTrue="1">
      <formula>1</formula>
    </cfRule>
    <cfRule type="cellIs" priority="43" dxfId="6" operator="equal" stopIfTrue="1">
      <formula>2</formula>
    </cfRule>
    <cfRule type="cellIs" priority="44" dxfId="5" operator="equal" stopIfTrue="1">
      <formula>3</formula>
    </cfRule>
  </conditionalFormatting>
  <conditionalFormatting sqref="G8:G25">
    <cfRule type="cellIs" priority="41" dxfId="0" operator="equal" stopIfTrue="1">
      <formula>1</formula>
    </cfRule>
  </conditionalFormatting>
  <conditionalFormatting sqref="G29:G36">
    <cfRule type="cellIs" priority="40" dxfId="0" operator="equal" stopIfTrue="1">
      <formula>1</formula>
    </cfRule>
  </conditionalFormatting>
  <conditionalFormatting sqref="G40:G51">
    <cfRule type="cellIs" priority="39" dxfId="0" operator="equal" stopIfTrue="1">
      <formula>1</formula>
    </cfRule>
  </conditionalFormatting>
  <conditionalFormatting sqref="G55:G56">
    <cfRule type="cellIs" priority="38" dxfId="0" operator="equal" stopIfTrue="1">
      <formula>1</formula>
    </cfRule>
  </conditionalFormatting>
  <conditionalFormatting sqref="G60:G63">
    <cfRule type="cellIs" priority="37" dxfId="0" operator="equal" stopIfTrue="1">
      <formula>1</formula>
    </cfRule>
  </conditionalFormatting>
  <conditionalFormatting sqref="G67:G70">
    <cfRule type="cellIs" priority="36" dxfId="0" operator="equal" stopIfTrue="1">
      <formula>1</formula>
    </cfRule>
  </conditionalFormatting>
  <conditionalFormatting sqref="G74:G75">
    <cfRule type="cellIs" priority="35" dxfId="0" operator="equal" stopIfTrue="1">
      <formula>1</formula>
    </cfRule>
  </conditionalFormatting>
  <conditionalFormatting sqref="G79:G81">
    <cfRule type="cellIs" priority="34" dxfId="0" operator="equal" stopIfTrue="1">
      <formula>1</formula>
    </cfRule>
  </conditionalFormatting>
  <conditionalFormatting sqref="I65">
    <cfRule type="cellIs" priority="31" dxfId="7" operator="equal" stopIfTrue="1">
      <formula>1</formula>
    </cfRule>
    <cfRule type="cellIs" priority="32" dxfId="6" operator="equal" stopIfTrue="1">
      <formula>2</formula>
    </cfRule>
    <cfRule type="cellIs" priority="33" dxfId="5" operator="equal" stopIfTrue="1">
      <formula>3</formula>
    </cfRule>
  </conditionalFormatting>
  <conditionalFormatting sqref="I8:I25">
    <cfRule type="cellIs" priority="30" dxfId="0" operator="equal" stopIfTrue="1">
      <formula>1</formula>
    </cfRule>
  </conditionalFormatting>
  <conditionalFormatting sqref="I29:I36">
    <cfRule type="cellIs" priority="29" dxfId="0" operator="equal" stopIfTrue="1">
      <formula>1</formula>
    </cfRule>
  </conditionalFormatting>
  <conditionalFormatting sqref="I40:I51">
    <cfRule type="cellIs" priority="28" dxfId="0" operator="equal" stopIfTrue="1">
      <formula>1</formula>
    </cfRule>
  </conditionalFormatting>
  <conditionalFormatting sqref="I55:I56">
    <cfRule type="cellIs" priority="27" dxfId="0" operator="equal" stopIfTrue="1">
      <formula>1</formula>
    </cfRule>
  </conditionalFormatting>
  <conditionalFormatting sqref="I60:I63">
    <cfRule type="cellIs" priority="26" dxfId="0" operator="equal" stopIfTrue="1">
      <formula>1</formula>
    </cfRule>
  </conditionalFormatting>
  <conditionalFormatting sqref="I67:I70">
    <cfRule type="cellIs" priority="25" dxfId="0" operator="equal" stopIfTrue="1">
      <formula>1</formula>
    </cfRule>
  </conditionalFormatting>
  <conditionalFormatting sqref="I74:I75">
    <cfRule type="cellIs" priority="24" dxfId="0" operator="equal" stopIfTrue="1">
      <formula>1</formula>
    </cfRule>
  </conditionalFormatting>
  <conditionalFormatting sqref="I79:I81">
    <cfRule type="cellIs" priority="23" dxfId="0" operator="equal" stopIfTrue="1">
      <formula>1</formula>
    </cfRule>
  </conditionalFormatting>
  <conditionalFormatting sqref="K65">
    <cfRule type="cellIs" priority="20" dxfId="7" operator="equal" stopIfTrue="1">
      <formula>1</formula>
    </cfRule>
    <cfRule type="cellIs" priority="21" dxfId="6" operator="equal" stopIfTrue="1">
      <formula>2</formula>
    </cfRule>
    <cfRule type="cellIs" priority="22" dxfId="5" operator="equal" stopIfTrue="1">
      <formula>3</formula>
    </cfRule>
  </conditionalFormatting>
  <conditionalFormatting sqref="K8:K25">
    <cfRule type="cellIs" priority="19" dxfId="0" operator="equal" stopIfTrue="1">
      <formula>1</formula>
    </cfRule>
  </conditionalFormatting>
  <conditionalFormatting sqref="K29:K36">
    <cfRule type="cellIs" priority="18" dxfId="0" operator="equal" stopIfTrue="1">
      <formula>1</formula>
    </cfRule>
  </conditionalFormatting>
  <conditionalFormatting sqref="K40:K51">
    <cfRule type="cellIs" priority="17" dxfId="0" operator="equal" stopIfTrue="1">
      <formula>1</formula>
    </cfRule>
  </conditionalFormatting>
  <conditionalFormatting sqref="K55:K56">
    <cfRule type="cellIs" priority="16" dxfId="0" operator="equal" stopIfTrue="1">
      <formula>1</formula>
    </cfRule>
  </conditionalFormatting>
  <conditionalFormatting sqref="K60:K63">
    <cfRule type="cellIs" priority="15" dxfId="0" operator="equal" stopIfTrue="1">
      <formula>1</formula>
    </cfRule>
  </conditionalFormatting>
  <conditionalFormatting sqref="K67:K70">
    <cfRule type="cellIs" priority="14" dxfId="0" operator="equal" stopIfTrue="1">
      <formula>1</formula>
    </cfRule>
  </conditionalFormatting>
  <conditionalFormatting sqref="K74:K75">
    <cfRule type="cellIs" priority="13" dxfId="0" operator="equal" stopIfTrue="1">
      <formula>1</formula>
    </cfRule>
  </conditionalFormatting>
  <conditionalFormatting sqref="K79:K81">
    <cfRule type="cellIs" priority="12" dxfId="0" operator="equal" stopIfTrue="1">
      <formula>1</formula>
    </cfRule>
  </conditionalFormatting>
  <conditionalFormatting sqref="M65">
    <cfRule type="cellIs" priority="9" dxfId="7" operator="equal" stopIfTrue="1">
      <formula>1</formula>
    </cfRule>
    <cfRule type="cellIs" priority="10" dxfId="6" operator="equal" stopIfTrue="1">
      <formula>2</formula>
    </cfRule>
    <cfRule type="cellIs" priority="11" dxfId="5" operator="equal" stopIfTrue="1">
      <formula>3</formula>
    </cfRule>
  </conditionalFormatting>
  <conditionalFormatting sqref="M8:M25">
    <cfRule type="cellIs" priority="8" dxfId="0" operator="equal" stopIfTrue="1">
      <formula>1</formula>
    </cfRule>
  </conditionalFormatting>
  <conditionalFormatting sqref="M29:M36">
    <cfRule type="cellIs" priority="7" dxfId="0" operator="equal" stopIfTrue="1">
      <formula>1</formula>
    </cfRule>
  </conditionalFormatting>
  <conditionalFormatting sqref="M40:M51">
    <cfRule type="cellIs" priority="6" dxfId="0" operator="equal" stopIfTrue="1">
      <formula>1</formula>
    </cfRule>
  </conditionalFormatting>
  <conditionalFormatting sqref="M55:M56">
    <cfRule type="cellIs" priority="5" dxfId="0" operator="equal" stopIfTrue="1">
      <formula>1</formula>
    </cfRule>
  </conditionalFormatting>
  <conditionalFormatting sqref="M60:M63">
    <cfRule type="cellIs" priority="4" dxfId="0" operator="equal" stopIfTrue="1">
      <formula>1</formula>
    </cfRule>
  </conditionalFormatting>
  <conditionalFormatting sqref="M67:M70">
    <cfRule type="cellIs" priority="3" dxfId="0" operator="equal" stopIfTrue="1">
      <formula>1</formula>
    </cfRule>
  </conditionalFormatting>
  <conditionalFormatting sqref="M74:M75">
    <cfRule type="cellIs" priority="2" dxfId="0" operator="equal" stopIfTrue="1">
      <formula>1</formula>
    </cfRule>
  </conditionalFormatting>
  <conditionalFormatting sqref="M79:M81">
    <cfRule type="cellIs" priority="1" dxfId="0" operator="equal" stopIfTrue="1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="80" zoomScaleNormal="80" zoomScalePageLayoutView="0" workbookViewId="0" topLeftCell="A1">
      <selection activeCell="B22" sqref="B22"/>
    </sheetView>
  </sheetViews>
  <sheetFormatPr defaultColWidth="9.33203125" defaultRowHeight="12.75"/>
  <cols>
    <col min="1" max="1" width="6.16015625" style="0" bestFit="1" customWidth="1"/>
    <col min="2" max="2" width="35.33203125" style="0" bestFit="1" customWidth="1"/>
    <col min="3" max="3" width="22.83203125" style="0" bestFit="1" customWidth="1"/>
    <col min="4" max="4" width="8.5" style="0" bestFit="1" customWidth="1"/>
    <col min="5" max="5" width="6.5" style="0" bestFit="1" customWidth="1"/>
    <col min="6" max="6" width="7.33203125" style="0" bestFit="1" customWidth="1"/>
    <col min="7" max="7" width="6.5" style="0" bestFit="1" customWidth="1"/>
    <col min="8" max="8" width="7.66015625" style="0" bestFit="1" customWidth="1"/>
    <col min="9" max="9" width="6.5" style="0" bestFit="1" customWidth="1"/>
    <col min="10" max="10" width="8.16015625" style="0" bestFit="1" customWidth="1"/>
    <col min="11" max="11" width="6.5" style="0" bestFit="1" customWidth="1"/>
    <col min="12" max="12" width="9.33203125" style="0" bestFit="1" customWidth="1"/>
    <col min="13" max="13" width="6.5" style="0" bestFit="1" customWidth="1"/>
    <col min="14" max="14" width="8.16015625" style="0" bestFit="1" customWidth="1"/>
    <col min="15" max="15" width="6.16015625" style="0" bestFit="1" customWidth="1"/>
  </cols>
  <sheetData>
    <row r="1" spans="1:14" s="6" customFormat="1" ht="12.75">
      <c r="A1" s="58" t="s">
        <v>19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6" ht="14.25" customHeight="1">
      <c r="A2" s="58" t="s">
        <v>269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6"/>
      <c r="P2" s="6"/>
    </row>
    <row r="3" spans="1:13" s="6" customFormat="1" ht="12.75">
      <c r="A3" s="4"/>
      <c r="B3" s="4"/>
      <c r="C3" s="4"/>
      <c r="D3" s="9"/>
      <c r="F3" s="9"/>
      <c r="H3" s="9"/>
      <c r="J3" s="9"/>
      <c r="M3" s="1"/>
    </row>
    <row r="4" spans="1:14" s="1" customFormat="1" ht="12.75">
      <c r="A4" s="4"/>
      <c r="B4" s="4" t="s">
        <v>0</v>
      </c>
      <c r="C4" s="4" t="s">
        <v>1</v>
      </c>
      <c r="D4" s="11" t="s">
        <v>2</v>
      </c>
      <c r="E4" s="1" t="s">
        <v>3</v>
      </c>
      <c r="F4" s="11" t="s">
        <v>4</v>
      </c>
      <c r="G4" s="1" t="s">
        <v>3</v>
      </c>
      <c r="H4" s="11" t="s">
        <v>5</v>
      </c>
      <c r="I4" s="1" t="s">
        <v>3</v>
      </c>
      <c r="J4" s="11" t="s">
        <v>6</v>
      </c>
      <c r="K4" s="1" t="s">
        <v>3</v>
      </c>
      <c r="L4" s="1" t="s">
        <v>7</v>
      </c>
      <c r="M4" s="1" t="s">
        <v>3</v>
      </c>
      <c r="N4" s="2"/>
    </row>
    <row r="5" spans="1:14" s="1" customFormat="1" ht="12.75">
      <c r="A5" s="4"/>
      <c r="B5" s="4"/>
      <c r="C5" s="4"/>
      <c r="D5" s="11"/>
      <c r="F5" s="11"/>
      <c r="H5" s="11"/>
      <c r="J5" s="11"/>
      <c r="N5" s="2"/>
    </row>
    <row r="6" spans="1:14" s="1" customFormat="1" ht="18.75">
      <c r="A6" s="4"/>
      <c r="B6" s="7" t="s">
        <v>111</v>
      </c>
      <c r="C6" s="4"/>
      <c r="D6" s="11"/>
      <c r="F6" s="11"/>
      <c r="H6" s="11"/>
      <c r="J6" s="11"/>
      <c r="N6" s="2"/>
    </row>
    <row r="8" spans="1:13" ht="12.75">
      <c r="A8" s="37" t="s">
        <v>94</v>
      </c>
      <c r="B8" s="33" t="s">
        <v>192</v>
      </c>
      <c r="C8" s="33" t="s">
        <v>131</v>
      </c>
      <c r="D8" s="15">
        <v>11.7</v>
      </c>
      <c r="E8" s="13">
        <f>RANK(D8,D$8:D$9)</f>
        <v>1</v>
      </c>
      <c r="F8" s="15">
        <v>9.83</v>
      </c>
      <c r="G8" s="13">
        <f>RANK(F8,F$8:F$9)</f>
        <v>1</v>
      </c>
      <c r="H8" s="15">
        <v>9.85</v>
      </c>
      <c r="I8" s="13">
        <f>RANK(H8,H$8:H$9)</f>
        <v>2</v>
      </c>
      <c r="J8" s="15">
        <v>11.5</v>
      </c>
      <c r="K8" s="13">
        <f>RANK(J8,J$8:J$9)</f>
        <v>1</v>
      </c>
      <c r="L8" s="14">
        <f>D8+F8+H8+J8</f>
        <v>42.88</v>
      </c>
      <c r="M8" s="13">
        <f>RANK(L8,L$8:L$9)</f>
        <v>1</v>
      </c>
    </row>
    <row r="9" spans="1:13" ht="12.75">
      <c r="A9" s="32" t="s">
        <v>36</v>
      </c>
      <c r="B9" s="33" t="s">
        <v>63</v>
      </c>
      <c r="C9" s="33" t="s">
        <v>147</v>
      </c>
      <c r="D9" s="15">
        <v>11.55</v>
      </c>
      <c r="E9" s="13">
        <f>RANK(D9,D$8:D$9)</f>
        <v>2</v>
      </c>
      <c r="F9" s="15">
        <v>8.87</v>
      </c>
      <c r="G9" s="13">
        <f>RANK(F9,F$8:F$9)</f>
        <v>2</v>
      </c>
      <c r="H9" s="15">
        <v>11.25</v>
      </c>
      <c r="I9" s="13">
        <f>RANK(H9,H$8:H$9)</f>
        <v>1</v>
      </c>
      <c r="J9" s="15">
        <v>11.15</v>
      </c>
      <c r="K9" s="13">
        <f>RANK(J9,J$8:J$9)</f>
        <v>2</v>
      </c>
      <c r="L9" s="14">
        <f>D9+F9+H9+J9</f>
        <v>42.82</v>
      </c>
      <c r="M9" s="13">
        <f>RANK(L9,L$8:L$9)</f>
        <v>2</v>
      </c>
    </row>
    <row r="11" spans="1:17" ht="18.75">
      <c r="A11" s="1"/>
      <c r="B11" s="7" t="s">
        <v>103</v>
      </c>
      <c r="C11" s="1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12.75">
      <c r="A12" s="3"/>
      <c r="B12" s="3"/>
      <c r="C12" s="12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3" ht="12.75">
      <c r="A13" s="34" t="s">
        <v>102</v>
      </c>
      <c r="B13" s="33" t="s">
        <v>256</v>
      </c>
      <c r="C13" s="33" t="s">
        <v>121</v>
      </c>
      <c r="D13" s="15">
        <v>12.2</v>
      </c>
      <c r="E13" s="13">
        <f>RANK(D13,D$13:D$19)</f>
        <v>2</v>
      </c>
      <c r="F13" s="15">
        <v>8.77</v>
      </c>
      <c r="G13" s="13">
        <f>RANK(F13,F$13:F$19)</f>
        <v>3</v>
      </c>
      <c r="H13" s="15">
        <v>11.55</v>
      </c>
      <c r="I13" s="13">
        <f>RANK(H13,H$13:H$19)</f>
        <v>2</v>
      </c>
      <c r="J13" s="15">
        <v>11.5</v>
      </c>
      <c r="K13" s="13">
        <f>RANK(J13,J$13:J$19)</f>
        <v>1</v>
      </c>
      <c r="L13" s="14">
        <f aca="true" t="shared" si="0" ref="L13:L18">D13+F13+H13+J13</f>
        <v>44.019999999999996</v>
      </c>
      <c r="M13" s="13">
        <f>RANK(L13,L$13:L$19)</f>
        <v>1</v>
      </c>
    </row>
    <row r="14" spans="1:13" ht="12.75">
      <c r="A14" s="34" t="s">
        <v>227</v>
      </c>
      <c r="B14" s="33" t="s">
        <v>255</v>
      </c>
      <c r="C14" s="33" t="s">
        <v>119</v>
      </c>
      <c r="D14" s="15">
        <v>12.3</v>
      </c>
      <c r="E14" s="13">
        <f>RANK(D14,D$13:D$18)</f>
        <v>1</v>
      </c>
      <c r="F14" s="15">
        <v>10.07</v>
      </c>
      <c r="G14" s="13">
        <f>RANK(F14,F$13:F$18)</f>
        <v>1</v>
      </c>
      <c r="H14" s="15">
        <v>11.8</v>
      </c>
      <c r="I14" s="13">
        <f>RANK(H14,H$13:H$18)</f>
        <v>1</v>
      </c>
      <c r="J14" s="15">
        <v>9.7</v>
      </c>
      <c r="K14" s="13">
        <f>RANK(J14,J$13:J$18)</f>
        <v>5</v>
      </c>
      <c r="L14" s="14">
        <f t="shared" si="0"/>
        <v>43.870000000000005</v>
      </c>
      <c r="M14" s="13">
        <f>RANK(L14,L$13:L$18)</f>
        <v>2</v>
      </c>
    </row>
    <row r="15" spans="1:13" ht="12.75">
      <c r="A15" s="32" t="s">
        <v>53</v>
      </c>
      <c r="B15" s="33" t="s">
        <v>91</v>
      </c>
      <c r="C15" s="33" t="s">
        <v>131</v>
      </c>
      <c r="D15" s="15">
        <v>12.2</v>
      </c>
      <c r="E15" s="13">
        <f>RANK(D15,D$13:D$19)</f>
        <v>2</v>
      </c>
      <c r="F15" s="15">
        <v>9.8</v>
      </c>
      <c r="G15" s="13">
        <f>RANK(F15,F$13:F$19)</f>
        <v>2</v>
      </c>
      <c r="H15" s="15">
        <v>10.25</v>
      </c>
      <c r="I15" s="13">
        <f>RANK(H15,H$13:H$19)</f>
        <v>3</v>
      </c>
      <c r="J15" s="15">
        <v>11.15</v>
      </c>
      <c r="K15" s="13">
        <f>RANK(J15,J$13:J$19)</f>
        <v>2</v>
      </c>
      <c r="L15" s="14">
        <f t="shared" si="0"/>
        <v>43.4</v>
      </c>
      <c r="M15" s="13">
        <f>RANK(L15,L$13:L$19)</f>
        <v>3</v>
      </c>
    </row>
    <row r="16" spans="1:13" ht="12.75">
      <c r="A16" s="34" t="s">
        <v>54</v>
      </c>
      <c r="B16" s="33" t="s">
        <v>257</v>
      </c>
      <c r="C16" s="33" t="s">
        <v>147</v>
      </c>
      <c r="D16" s="15">
        <v>11.8</v>
      </c>
      <c r="E16" s="13">
        <f>RANK(D16,D$13:D$19)</f>
        <v>5</v>
      </c>
      <c r="F16" s="15">
        <v>7.53</v>
      </c>
      <c r="G16" s="13">
        <f>RANK(F16,F$13:F$19)</f>
        <v>6</v>
      </c>
      <c r="H16" s="15">
        <v>9.95</v>
      </c>
      <c r="I16" s="13">
        <f>RANK(H16,H$13:H$19)</f>
        <v>4</v>
      </c>
      <c r="J16" s="15">
        <v>10.9</v>
      </c>
      <c r="K16" s="13">
        <f>RANK(J16,J$13:J$19)</f>
        <v>3</v>
      </c>
      <c r="L16" s="14">
        <f t="shared" si="0"/>
        <v>40.18</v>
      </c>
      <c r="M16" s="13">
        <f>RANK(L16,L$13:L$19)</f>
        <v>4</v>
      </c>
    </row>
    <row r="17" spans="1:13" ht="12.75">
      <c r="A17" s="34" t="s">
        <v>101</v>
      </c>
      <c r="B17" s="33" t="s">
        <v>110</v>
      </c>
      <c r="C17" s="33" t="s">
        <v>121</v>
      </c>
      <c r="D17" s="15">
        <v>11.6</v>
      </c>
      <c r="E17" s="13">
        <f>RANK(D17,D$13:D$19)</f>
        <v>6</v>
      </c>
      <c r="F17" s="15">
        <v>7.7</v>
      </c>
      <c r="G17" s="13">
        <f>RANK(F17,F$13:F$19)</f>
        <v>5</v>
      </c>
      <c r="H17" s="15">
        <v>9.85</v>
      </c>
      <c r="I17" s="13">
        <f>RANK(H17,H$13:H$19)</f>
        <v>5</v>
      </c>
      <c r="J17" s="15">
        <v>10.6</v>
      </c>
      <c r="K17" s="13">
        <f>RANK(J17,J$13:J$19)</f>
        <v>4</v>
      </c>
      <c r="L17" s="14">
        <f t="shared" si="0"/>
        <v>39.75</v>
      </c>
      <c r="M17" s="13">
        <f>RANK(L17,L$13:L$19)</f>
        <v>5</v>
      </c>
    </row>
    <row r="18" spans="1:13" ht="12.75">
      <c r="A18" s="34" t="s">
        <v>52</v>
      </c>
      <c r="B18" s="33" t="s">
        <v>104</v>
      </c>
      <c r="C18" s="33" t="s">
        <v>180</v>
      </c>
      <c r="D18" s="15">
        <v>12.2</v>
      </c>
      <c r="E18" s="13">
        <f>RANK(D18,D$13:D$18)</f>
        <v>2</v>
      </c>
      <c r="F18" s="15">
        <v>8.07</v>
      </c>
      <c r="G18" s="13">
        <f>RANK(F18,F$13:F$18)</f>
        <v>4</v>
      </c>
      <c r="H18" s="15">
        <v>8.15</v>
      </c>
      <c r="I18" s="13">
        <f>RANK(H18,H$13:H$18)</f>
        <v>6</v>
      </c>
      <c r="J18" s="15">
        <v>9.65</v>
      </c>
      <c r="K18" s="13">
        <f>RANK(J18,J$13:J$18)</f>
        <v>6</v>
      </c>
      <c r="L18" s="14">
        <f t="shared" si="0"/>
        <v>38.07</v>
      </c>
      <c r="M18" s="13">
        <f>RANK(L18,L$13:L$18)</f>
        <v>6</v>
      </c>
    </row>
  </sheetData>
  <sheetProtection/>
  <mergeCells count="2">
    <mergeCell ref="A1:N1"/>
    <mergeCell ref="A2:N2"/>
  </mergeCells>
  <conditionalFormatting sqref="M8:M9 M3:M6 M13:M18">
    <cfRule type="cellIs" priority="12" dxfId="7" operator="equal" stopIfTrue="1">
      <formula>1</formula>
    </cfRule>
    <cfRule type="cellIs" priority="13" dxfId="6" operator="equal" stopIfTrue="1">
      <formula>2</formula>
    </cfRule>
    <cfRule type="cellIs" priority="14" dxfId="5" operator="equal" stopIfTrue="1">
      <formula>3</formula>
    </cfRule>
  </conditionalFormatting>
  <conditionalFormatting sqref="O2">
    <cfRule type="cellIs" priority="9" dxfId="7" operator="equal" stopIfTrue="1">
      <formula>1</formula>
    </cfRule>
    <cfRule type="cellIs" priority="10" dxfId="6" operator="equal" stopIfTrue="1">
      <formula>2</formula>
    </cfRule>
    <cfRule type="cellIs" priority="11" dxfId="5" operator="equal" stopIfTrue="1">
      <formula>3</formula>
    </cfRule>
  </conditionalFormatting>
  <conditionalFormatting sqref="E8:E9">
    <cfRule type="cellIs" priority="8" dxfId="0" operator="equal" stopIfTrue="1">
      <formula>1</formula>
    </cfRule>
  </conditionalFormatting>
  <conditionalFormatting sqref="G8:G9">
    <cfRule type="cellIs" priority="7" dxfId="0" operator="equal" stopIfTrue="1">
      <formula>1</formula>
    </cfRule>
  </conditionalFormatting>
  <conditionalFormatting sqref="I8:I9">
    <cfRule type="cellIs" priority="6" dxfId="0" operator="equal" stopIfTrue="1">
      <formula>1</formula>
    </cfRule>
  </conditionalFormatting>
  <conditionalFormatting sqref="K8:K9">
    <cfRule type="cellIs" priority="5" dxfId="0" operator="equal" stopIfTrue="1">
      <formula>1</formula>
    </cfRule>
  </conditionalFormatting>
  <conditionalFormatting sqref="E13:E18">
    <cfRule type="cellIs" priority="4" dxfId="0" operator="equal" stopIfTrue="1">
      <formula>1</formula>
    </cfRule>
  </conditionalFormatting>
  <conditionalFormatting sqref="G13:G18">
    <cfRule type="cellIs" priority="3" dxfId="0" operator="equal" stopIfTrue="1">
      <formula>1</formula>
    </cfRule>
  </conditionalFormatting>
  <conditionalFormatting sqref="I13:I18">
    <cfRule type="cellIs" priority="2" dxfId="0" operator="equal" stopIfTrue="1">
      <formula>1</formula>
    </cfRule>
  </conditionalFormatting>
  <conditionalFormatting sqref="K13:K18">
    <cfRule type="cellIs" priority="1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8"/>
  <sheetViews>
    <sheetView zoomScale="80" zoomScaleNormal="80" zoomScalePageLayoutView="0" workbookViewId="0" topLeftCell="A1">
      <selection activeCell="A42" sqref="A1:IV16384"/>
    </sheetView>
  </sheetViews>
  <sheetFormatPr defaultColWidth="9.33203125" defaultRowHeight="12.75"/>
  <cols>
    <col min="1" max="1" width="6.16015625" style="52" bestFit="1" customWidth="1"/>
    <col min="2" max="2" width="34" style="0" bestFit="1" customWidth="1"/>
    <col min="3" max="3" width="24.33203125" style="0" customWidth="1"/>
    <col min="4" max="4" width="8.33203125" style="0" bestFit="1" customWidth="1"/>
    <col min="5" max="5" width="7.66015625" style="0" bestFit="1" customWidth="1"/>
    <col min="6" max="6" width="7.33203125" style="0" bestFit="1" customWidth="1"/>
    <col min="7" max="7" width="7.66015625" style="0" bestFit="1" customWidth="1"/>
    <col min="8" max="8" width="7.5" style="0" bestFit="1" customWidth="1"/>
    <col min="9" max="9" width="7.83203125" style="0" bestFit="1" customWidth="1"/>
    <col min="10" max="10" width="8" style="0" bestFit="1" customWidth="1"/>
    <col min="11" max="11" width="7.83203125" style="0" bestFit="1" customWidth="1"/>
    <col min="12" max="12" width="7.33203125" style="0" bestFit="1" customWidth="1"/>
    <col min="13" max="13" width="7.83203125" style="0" bestFit="1" customWidth="1"/>
    <col min="14" max="14" width="9.5" style="0" bestFit="1" customWidth="1"/>
    <col min="15" max="15" width="6.5" style="0" bestFit="1" customWidth="1"/>
    <col min="16" max="16" width="2.16015625" style="0" bestFit="1" customWidth="1"/>
  </cols>
  <sheetData>
    <row r="1" spans="1:16" ht="12.75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6"/>
      <c r="P1" s="6"/>
    </row>
    <row r="2" spans="1:16" ht="12.75">
      <c r="A2" s="58" t="s">
        <v>269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6"/>
      <c r="P2" s="6"/>
    </row>
    <row r="3" spans="1:16" ht="12.75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3"/>
      <c r="N3" s="1"/>
      <c r="O3" s="1"/>
      <c r="P3" s="6"/>
    </row>
    <row r="4" spans="1:16" ht="12.75">
      <c r="A4" s="5"/>
      <c r="B4" s="4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3</v>
      </c>
      <c r="H4" s="1" t="s">
        <v>5</v>
      </c>
      <c r="I4" s="1" t="s">
        <v>3</v>
      </c>
      <c r="J4" s="1" t="s">
        <v>6</v>
      </c>
      <c r="K4" s="1" t="s">
        <v>3</v>
      </c>
      <c r="L4" s="3" t="s">
        <v>8</v>
      </c>
      <c r="M4" s="3" t="s">
        <v>3</v>
      </c>
      <c r="N4" s="1" t="s">
        <v>7</v>
      </c>
      <c r="O4" s="1" t="s">
        <v>3</v>
      </c>
      <c r="P4" s="2"/>
    </row>
    <row r="5" spans="1:16" ht="12.75">
      <c r="A5" s="5"/>
      <c r="B5" s="4"/>
      <c r="C5" s="1"/>
      <c r="D5" s="1"/>
      <c r="E5" s="1"/>
      <c r="F5" s="1"/>
      <c r="G5" s="1"/>
      <c r="H5" s="1"/>
      <c r="I5" s="1"/>
      <c r="J5" s="1"/>
      <c r="K5" s="1"/>
      <c r="L5" s="3"/>
      <c r="M5" s="3"/>
      <c r="N5" s="1"/>
      <c r="O5" s="1"/>
      <c r="P5" s="2"/>
    </row>
    <row r="6" spans="1:16" ht="18.75">
      <c r="A6" s="5"/>
      <c r="B6" s="7" t="s">
        <v>14</v>
      </c>
      <c r="C6" s="1"/>
      <c r="D6" s="1"/>
      <c r="E6" s="1"/>
      <c r="F6" s="1"/>
      <c r="G6" s="1"/>
      <c r="H6" s="1"/>
      <c r="I6" s="1"/>
      <c r="J6" s="1"/>
      <c r="K6" s="1"/>
      <c r="L6" s="1"/>
      <c r="M6" s="3"/>
      <c r="N6" s="1"/>
      <c r="O6" s="1"/>
      <c r="P6" s="2"/>
    </row>
    <row r="7" spans="1:16" ht="12.75">
      <c r="A7" s="50"/>
      <c r="B7" s="3"/>
      <c r="C7" s="12"/>
      <c r="D7" s="8"/>
      <c r="E7" s="1"/>
      <c r="F7" s="8"/>
      <c r="G7" s="1"/>
      <c r="H7" s="8"/>
      <c r="I7" s="1"/>
      <c r="J7" s="8"/>
      <c r="K7" s="1"/>
      <c r="L7" s="8"/>
      <c r="M7" s="1"/>
      <c r="N7" s="1"/>
      <c r="O7" s="1"/>
      <c r="P7" s="1"/>
    </row>
    <row r="8" spans="1:16" ht="12.75">
      <c r="A8" s="34" t="s">
        <v>40</v>
      </c>
      <c r="B8" s="33" t="s">
        <v>145</v>
      </c>
      <c r="C8" s="33" t="s">
        <v>184</v>
      </c>
      <c r="D8" s="15">
        <v>13.8</v>
      </c>
      <c r="E8" s="13">
        <f aca="true" t="shared" si="0" ref="E8:E26">RANK(D8,D$8:D$25)</f>
        <v>1</v>
      </c>
      <c r="F8" s="15">
        <v>13.1</v>
      </c>
      <c r="G8" s="13">
        <f aca="true" t="shared" si="1" ref="G8:G26">RANK(F8,F$8:F$25)</f>
        <v>1</v>
      </c>
      <c r="H8" s="15">
        <v>12.25</v>
      </c>
      <c r="I8" s="13">
        <f aca="true" t="shared" si="2" ref="I8:I26">RANK(H8,H$8:H$25)</f>
        <v>2</v>
      </c>
      <c r="J8" s="15">
        <v>12.75</v>
      </c>
      <c r="K8" s="13">
        <f aca="true" t="shared" si="3" ref="K8:K26">RANK(J8,J$8:J$25)</f>
        <v>1</v>
      </c>
      <c r="L8" s="15">
        <v>13.35</v>
      </c>
      <c r="M8" s="13">
        <f aca="true" t="shared" si="4" ref="M8:M26">RANK(L8,L$8:L$25)</f>
        <v>1</v>
      </c>
      <c r="N8" s="14">
        <f aca="true" t="shared" si="5" ref="N8:N26">D8+F8+H8+J8+L8</f>
        <v>65.25</v>
      </c>
      <c r="O8" s="13">
        <f aca="true" t="shared" si="6" ref="O8:O26">RANK(N8,N$8:N$25)</f>
        <v>1</v>
      </c>
      <c r="P8" s="10" t="str">
        <f aca="true" t="shared" si="7" ref="P8:P26">IF(N8&lt;50,"F",(IF(N8&lt;55,"P",IF(N8&lt;60,"C","D"))))</f>
        <v>D</v>
      </c>
    </row>
    <row r="9" spans="1:16" ht="12.75">
      <c r="A9" s="49">
        <v>35</v>
      </c>
      <c r="B9" s="33" t="s">
        <v>146</v>
      </c>
      <c r="C9" s="33" t="s">
        <v>184</v>
      </c>
      <c r="D9" s="15">
        <v>13.4</v>
      </c>
      <c r="E9" s="13">
        <f t="shared" si="0"/>
        <v>6</v>
      </c>
      <c r="F9" s="15">
        <v>12.73</v>
      </c>
      <c r="G9" s="13">
        <f t="shared" si="1"/>
        <v>4</v>
      </c>
      <c r="H9" s="15">
        <v>12.3</v>
      </c>
      <c r="I9" s="13">
        <f t="shared" si="2"/>
        <v>1</v>
      </c>
      <c r="J9" s="15">
        <v>12.5</v>
      </c>
      <c r="K9" s="13">
        <f t="shared" si="3"/>
        <v>2</v>
      </c>
      <c r="L9" s="15">
        <v>12.75</v>
      </c>
      <c r="M9" s="13">
        <f t="shared" si="4"/>
        <v>5</v>
      </c>
      <c r="N9" s="14">
        <f t="shared" si="5"/>
        <v>63.68000000000001</v>
      </c>
      <c r="O9" s="13">
        <f t="shared" si="6"/>
        <v>2</v>
      </c>
      <c r="P9" s="10" t="str">
        <f t="shared" si="7"/>
        <v>D</v>
      </c>
    </row>
    <row r="10" spans="1:16" ht="12.75">
      <c r="A10" s="29" t="s">
        <v>44</v>
      </c>
      <c r="B10" s="33" t="s">
        <v>97</v>
      </c>
      <c r="C10" s="33" t="s">
        <v>137</v>
      </c>
      <c r="D10" s="15">
        <v>13.45</v>
      </c>
      <c r="E10" s="13">
        <f t="shared" si="0"/>
        <v>5</v>
      </c>
      <c r="F10" s="15">
        <v>12.8</v>
      </c>
      <c r="G10" s="13">
        <f t="shared" si="1"/>
        <v>2</v>
      </c>
      <c r="H10" s="15">
        <v>12</v>
      </c>
      <c r="I10" s="13">
        <f t="shared" si="2"/>
        <v>3</v>
      </c>
      <c r="J10" s="15">
        <v>12.15</v>
      </c>
      <c r="K10" s="13">
        <f t="shared" si="3"/>
        <v>6</v>
      </c>
      <c r="L10" s="15">
        <v>12.9</v>
      </c>
      <c r="M10" s="13">
        <f t="shared" si="4"/>
        <v>4</v>
      </c>
      <c r="N10" s="14">
        <f t="shared" si="5"/>
        <v>63.3</v>
      </c>
      <c r="O10" s="13">
        <f t="shared" si="6"/>
        <v>3</v>
      </c>
      <c r="P10" s="10" t="str">
        <f t="shared" si="7"/>
        <v>D</v>
      </c>
    </row>
    <row r="11" spans="1:16" ht="15">
      <c r="A11" s="51">
        <v>49</v>
      </c>
      <c r="B11" s="33" t="s">
        <v>78</v>
      </c>
      <c r="C11" s="46" t="s">
        <v>153</v>
      </c>
      <c r="D11" s="15">
        <v>13.5</v>
      </c>
      <c r="E11" s="13">
        <f t="shared" si="0"/>
        <v>4</v>
      </c>
      <c r="F11" s="15">
        <v>12.67</v>
      </c>
      <c r="G11" s="13">
        <f t="shared" si="1"/>
        <v>5</v>
      </c>
      <c r="H11" s="15">
        <v>12</v>
      </c>
      <c r="I11" s="13">
        <f t="shared" si="2"/>
        <v>3</v>
      </c>
      <c r="J11" s="15">
        <v>12.3</v>
      </c>
      <c r="K11" s="13">
        <f t="shared" si="3"/>
        <v>4</v>
      </c>
      <c r="L11" s="15">
        <v>12.4</v>
      </c>
      <c r="M11" s="13">
        <f t="shared" si="4"/>
        <v>8</v>
      </c>
      <c r="N11" s="14">
        <f t="shared" si="5"/>
        <v>62.87</v>
      </c>
      <c r="O11" s="13">
        <f t="shared" si="6"/>
        <v>4</v>
      </c>
      <c r="P11" s="10" t="str">
        <f t="shared" si="7"/>
        <v>D</v>
      </c>
    </row>
    <row r="12" spans="1:16" ht="12.75">
      <c r="A12" s="49">
        <v>34</v>
      </c>
      <c r="B12" s="33" t="s">
        <v>144</v>
      </c>
      <c r="C12" s="33" t="s">
        <v>184</v>
      </c>
      <c r="D12" s="15">
        <v>13.3</v>
      </c>
      <c r="E12" s="13">
        <f t="shared" si="0"/>
        <v>7</v>
      </c>
      <c r="F12" s="15">
        <v>11.8</v>
      </c>
      <c r="G12" s="13">
        <f t="shared" si="1"/>
        <v>14</v>
      </c>
      <c r="H12" s="15">
        <v>11.95</v>
      </c>
      <c r="I12" s="13">
        <f t="shared" si="2"/>
        <v>5</v>
      </c>
      <c r="J12" s="15">
        <v>12.5</v>
      </c>
      <c r="K12" s="13">
        <f t="shared" si="3"/>
        <v>2</v>
      </c>
      <c r="L12" s="15">
        <v>13.2</v>
      </c>
      <c r="M12" s="13">
        <f t="shared" si="4"/>
        <v>2</v>
      </c>
      <c r="N12" s="14">
        <f t="shared" si="5"/>
        <v>62.75</v>
      </c>
      <c r="O12" s="13">
        <f t="shared" si="6"/>
        <v>5</v>
      </c>
      <c r="P12" s="10" t="str">
        <f t="shared" si="7"/>
        <v>D</v>
      </c>
    </row>
    <row r="13" spans="1:16" ht="12.75">
      <c r="A13" s="45" t="s">
        <v>42</v>
      </c>
      <c r="B13" s="33" t="s">
        <v>252</v>
      </c>
      <c r="C13" s="33" t="s">
        <v>137</v>
      </c>
      <c r="D13" s="15">
        <v>13.8</v>
      </c>
      <c r="E13" s="13">
        <f t="shared" si="0"/>
        <v>1</v>
      </c>
      <c r="F13" s="15">
        <v>12.6</v>
      </c>
      <c r="G13" s="13">
        <f t="shared" si="1"/>
        <v>6</v>
      </c>
      <c r="H13" s="15">
        <v>11.1</v>
      </c>
      <c r="I13" s="13">
        <f t="shared" si="2"/>
        <v>7</v>
      </c>
      <c r="J13" s="15">
        <v>12.05</v>
      </c>
      <c r="K13" s="13">
        <f t="shared" si="3"/>
        <v>7</v>
      </c>
      <c r="L13" s="15">
        <v>12.5</v>
      </c>
      <c r="M13" s="13">
        <f t="shared" si="4"/>
        <v>7</v>
      </c>
      <c r="N13" s="14">
        <f t="shared" si="5"/>
        <v>62.05</v>
      </c>
      <c r="O13" s="13">
        <f t="shared" si="6"/>
        <v>6</v>
      </c>
      <c r="P13" s="10" t="str">
        <f t="shared" si="7"/>
        <v>D</v>
      </c>
    </row>
    <row r="14" spans="1:16" ht="12.75">
      <c r="A14" s="45" t="s">
        <v>41</v>
      </c>
      <c r="B14" s="33" t="s">
        <v>164</v>
      </c>
      <c r="C14" s="33" t="s">
        <v>137</v>
      </c>
      <c r="D14" s="15">
        <v>13.7</v>
      </c>
      <c r="E14" s="13">
        <f t="shared" si="0"/>
        <v>3</v>
      </c>
      <c r="F14" s="15">
        <v>12.43</v>
      </c>
      <c r="G14" s="13">
        <f t="shared" si="1"/>
        <v>8</v>
      </c>
      <c r="H14" s="15">
        <v>11.75</v>
      </c>
      <c r="I14" s="13">
        <f t="shared" si="2"/>
        <v>6</v>
      </c>
      <c r="J14" s="15">
        <v>11.75</v>
      </c>
      <c r="K14" s="13">
        <f t="shared" si="3"/>
        <v>11</v>
      </c>
      <c r="L14" s="15">
        <v>12.35</v>
      </c>
      <c r="M14" s="13">
        <f t="shared" si="4"/>
        <v>10</v>
      </c>
      <c r="N14" s="14">
        <f t="shared" si="5"/>
        <v>61.98</v>
      </c>
      <c r="O14" s="13">
        <f t="shared" si="6"/>
        <v>7</v>
      </c>
      <c r="P14" s="10" t="str">
        <f t="shared" si="7"/>
        <v>D</v>
      </c>
    </row>
    <row r="15" spans="1:16" ht="12.75">
      <c r="A15" s="44" t="s">
        <v>46</v>
      </c>
      <c r="B15" s="33" t="s">
        <v>174</v>
      </c>
      <c r="C15" s="35" t="s">
        <v>143</v>
      </c>
      <c r="D15" s="15">
        <v>13.05</v>
      </c>
      <c r="E15" s="13">
        <f t="shared" si="0"/>
        <v>11</v>
      </c>
      <c r="F15" s="15">
        <v>12.57</v>
      </c>
      <c r="G15" s="13">
        <f t="shared" si="1"/>
        <v>7</v>
      </c>
      <c r="H15" s="15">
        <v>10.3</v>
      </c>
      <c r="I15" s="13">
        <f t="shared" si="2"/>
        <v>11</v>
      </c>
      <c r="J15" s="15">
        <v>12.3</v>
      </c>
      <c r="K15" s="13">
        <f t="shared" si="3"/>
        <v>4</v>
      </c>
      <c r="L15" s="15">
        <v>13</v>
      </c>
      <c r="M15" s="13">
        <f t="shared" si="4"/>
        <v>3</v>
      </c>
      <c r="N15" s="14">
        <f t="shared" si="5"/>
        <v>61.22</v>
      </c>
      <c r="O15" s="13">
        <f t="shared" si="6"/>
        <v>8</v>
      </c>
      <c r="P15" s="10" t="str">
        <f t="shared" si="7"/>
        <v>D</v>
      </c>
    </row>
    <row r="16" spans="1:16" ht="12.75">
      <c r="A16" s="34" t="s">
        <v>43</v>
      </c>
      <c r="B16" s="33" t="s">
        <v>142</v>
      </c>
      <c r="C16" s="33" t="s">
        <v>137</v>
      </c>
      <c r="D16" s="15">
        <v>13.25</v>
      </c>
      <c r="E16" s="13">
        <f t="shared" si="0"/>
        <v>8</v>
      </c>
      <c r="F16" s="15">
        <v>12.77</v>
      </c>
      <c r="G16" s="13">
        <f t="shared" si="1"/>
        <v>3</v>
      </c>
      <c r="H16" s="15">
        <v>11.05</v>
      </c>
      <c r="I16" s="13">
        <f t="shared" si="2"/>
        <v>8</v>
      </c>
      <c r="J16" s="15">
        <v>11.35</v>
      </c>
      <c r="K16" s="13">
        <f t="shared" si="3"/>
        <v>13</v>
      </c>
      <c r="L16" s="15">
        <v>12.4</v>
      </c>
      <c r="M16" s="13">
        <f t="shared" si="4"/>
        <v>8</v>
      </c>
      <c r="N16" s="14">
        <f t="shared" si="5"/>
        <v>60.82</v>
      </c>
      <c r="O16" s="13">
        <f t="shared" si="6"/>
        <v>9</v>
      </c>
      <c r="P16" s="10" t="str">
        <f t="shared" si="7"/>
        <v>D</v>
      </c>
    </row>
    <row r="17" spans="1:16" ht="12.75">
      <c r="A17" s="47">
        <v>40</v>
      </c>
      <c r="B17" s="33" t="s">
        <v>162</v>
      </c>
      <c r="C17" s="33" t="s">
        <v>137</v>
      </c>
      <c r="D17" s="15">
        <v>13.1</v>
      </c>
      <c r="E17" s="13">
        <f t="shared" si="0"/>
        <v>9</v>
      </c>
      <c r="F17" s="15">
        <v>12.23</v>
      </c>
      <c r="G17" s="13">
        <f t="shared" si="1"/>
        <v>10</v>
      </c>
      <c r="H17" s="15">
        <v>10.5</v>
      </c>
      <c r="I17" s="13">
        <f t="shared" si="2"/>
        <v>10</v>
      </c>
      <c r="J17" s="15">
        <v>12</v>
      </c>
      <c r="K17" s="13">
        <f t="shared" si="3"/>
        <v>8</v>
      </c>
      <c r="L17" s="15">
        <v>12.35</v>
      </c>
      <c r="M17" s="13">
        <f t="shared" si="4"/>
        <v>10</v>
      </c>
      <c r="N17" s="14">
        <f t="shared" si="5"/>
        <v>60.18</v>
      </c>
      <c r="O17" s="13">
        <f t="shared" si="6"/>
        <v>10</v>
      </c>
      <c r="P17" s="10" t="str">
        <f t="shared" si="7"/>
        <v>D</v>
      </c>
    </row>
    <row r="18" spans="1:16" ht="12.75">
      <c r="A18" s="34" t="s">
        <v>99</v>
      </c>
      <c r="B18" s="33" t="s">
        <v>149</v>
      </c>
      <c r="C18" s="35" t="s">
        <v>150</v>
      </c>
      <c r="D18" s="15">
        <v>13.05</v>
      </c>
      <c r="E18" s="13">
        <f t="shared" si="0"/>
        <v>11</v>
      </c>
      <c r="F18" s="15">
        <v>12.17</v>
      </c>
      <c r="G18" s="13">
        <f t="shared" si="1"/>
        <v>11</v>
      </c>
      <c r="H18" s="15">
        <v>10</v>
      </c>
      <c r="I18" s="13">
        <f t="shared" si="2"/>
        <v>13</v>
      </c>
      <c r="J18" s="15">
        <v>11.9</v>
      </c>
      <c r="K18" s="13">
        <f t="shared" si="3"/>
        <v>10</v>
      </c>
      <c r="L18" s="15">
        <v>11.95</v>
      </c>
      <c r="M18" s="13">
        <f t="shared" si="4"/>
        <v>12</v>
      </c>
      <c r="N18" s="14">
        <f t="shared" si="5"/>
        <v>59.06999999999999</v>
      </c>
      <c r="O18" s="13">
        <f t="shared" si="6"/>
        <v>11</v>
      </c>
      <c r="P18" s="10" t="str">
        <f t="shared" si="7"/>
        <v>C</v>
      </c>
    </row>
    <row r="19" spans="1:16" ht="12.75">
      <c r="A19" s="34" t="s">
        <v>48</v>
      </c>
      <c r="B19" s="33" t="s">
        <v>253</v>
      </c>
      <c r="C19" s="36" t="s">
        <v>121</v>
      </c>
      <c r="D19" s="15">
        <v>12.75</v>
      </c>
      <c r="E19" s="13">
        <f t="shared" si="0"/>
        <v>17</v>
      </c>
      <c r="F19" s="15">
        <v>12.4</v>
      </c>
      <c r="G19" s="13">
        <f t="shared" si="1"/>
        <v>9</v>
      </c>
      <c r="H19" s="15">
        <v>10.6</v>
      </c>
      <c r="I19" s="13">
        <f t="shared" si="2"/>
        <v>9</v>
      </c>
      <c r="J19" s="15">
        <v>11.2</v>
      </c>
      <c r="K19" s="13">
        <f t="shared" si="3"/>
        <v>14</v>
      </c>
      <c r="L19" s="15">
        <v>11.7</v>
      </c>
      <c r="M19" s="13">
        <f t="shared" si="4"/>
        <v>14</v>
      </c>
      <c r="N19" s="14">
        <f t="shared" si="5"/>
        <v>58.650000000000006</v>
      </c>
      <c r="O19" s="13">
        <f t="shared" si="6"/>
        <v>12</v>
      </c>
      <c r="P19" s="10" t="str">
        <f t="shared" si="7"/>
        <v>C</v>
      </c>
    </row>
    <row r="20" spans="1:16" ht="12.75">
      <c r="A20" s="29" t="s">
        <v>37</v>
      </c>
      <c r="B20" s="33" t="s">
        <v>151</v>
      </c>
      <c r="C20" s="33" t="s">
        <v>152</v>
      </c>
      <c r="D20" s="15">
        <v>12.9</v>
      </c>
      <c r="E20" s="13">
        <f t="shared" si="0"/>
        <v>14</v>
      </c>
      <c r="F20" s="15">
        <v>12.07</v>
      </c>
      <c r="G20" s="13">
        <f t="shared" si="1"/>
        <v>12</v>
      </c>
      <c r="H20" s="15">
        <v>10.2</v>
      </c>
      <c r="I20" s="13">
        <f t="shared" si="2"/>
        <v>12</v>
      </c>
      <c r="J20" s="15">
        <v>11.1</v>
      </c>
      <c r="K20" s="13">
        <f t="shared" si="3"/>
        <v>15</v>
      </c>
      <c r="L20" s="15">
        <v>11.8</v>
      </c>
      <c r="M20" s="13">
        <f t="shared" si="4"/>
        <v>13</v>
      </c>
      <c r="N20" s="14">
        <f t="shared" si="5"/>
        <v>58.07000000000001</v>
      </c>
      <c r="O20" s="13">
        <f t="shared" si="6"/>
        <v>13</v>
      </c>
      <c r="P20" s="10" t="str">
        <f t="shared" si="7"/>
        <v>C</v>
      </c>
    </row>
    <row r="21" spans="1:16" ht="12.75">
      <c r="A21" s="44" t="s">
        <v>38</v>
      </c>
      <c r="B21" s="33" t="s">
        <v>178</v>
      </c>
      <c r="C21" s="33" t="s">
        <v>179</v>
      </c>
      <c r="D21" s="15">
        <v>12.95</v>
      </c>
      <c r="E21" s="13">
        <f t="shared" si="0"/>
        <v>13</v>
      </c>
      <c r="F21" s="15">
        <v>11.83</v>
      </c>
      <c r="G21" s="13">
        <f t="shared" si="1"/>
        <v>13</v>
      </c>
      <c r="H21" s="15">
        <v>8.25</v>
      </c>
      <c r="I21" s="13">
        <f t="shared" si="2"/>
        <v>18</v>
      </c>
      <c r="J21" s="15">
        <v>12</v>
      </c>
      <c r="K21" s="13">
        <f t="shared" si="3"/>
        <v>8</v>
      </c>
      <c r="L21" s="15">
        <v>12.75</v>
      </c>
      <c r="M21" s="13">
        <f t="shared" si="4"/>
        <v>5</v>
      </c>
      <c r="N21" s="14">
        <f t="shared" si="5"/>
        <v>57.78</v>
      </c>
      <c r="O21" s="13">
        <f t="shared" si="6"/>
        <v>14</v>
      </c>
      <c r="P21" s="10" t="str">
        <f t="shared" si="7"/>
        <v>C</v>
      </c>
    </row>
    <row r="22" spans="1:16" ht="12.75">
      <c r="A22" s="55">
        <v>33</v>
      </c>
      <c r="B22" s="33" t="s">
        <v>251</v>
      </c>
      <c r="C22" s="33" t="s">
        <v>179</v>
      </c>
      <c r="D22" s="15">
        <v>13.1</v>
      </c>
      <c r="E22" s="13">
        <f t="shared" si="0"/>
        <v>9</v>
      </c>
      <c r="F22" s="15">
        <v>11.33</v>
      </c>
      <c r="G22" s="13">
        <f t="shared" si="1"/>
        <v>17</v>
      </c>
      <c r="H22" s="15">
        <v>9.35</v>
      </c>
      <c r="I22" s="13">
        <f t="shared" si="2"/>
        <v>15</v>
      </c>
      <c r="J22" s="15">
        <v>10.75</v>
      </c>
      <c r="K22" s="13">
        <f t="shared" si="3"/>
        <v>17</v>
      </c>
      <c r="L22" s="15">
        <v>10.9</v>
      </c>
      <c r="M22" s="13">
        <f t="shared" si="4"/>
        <v>16</v>
      </c>
      <c r="N22" s="14">
        <f t="shared" si="5"/>
        <v>55.43</v>
      </c>
      <c r="O22" s="13">
        <f t="shared" si="6"/>
        <v>15</v>
      </c>
      <c r="P22" s="10" t="str">
        <f t="shared" si="7"/>
        <v>C</v>
      </c>
    </row>
    <row r="23" spans="1:16" ht="15">
      <c r="A23" s="34" t="s">
        <v>148</v>
      </c>
      <c r="B23" s="33" t="s">
        <v>254</v>
      </c>
      <c r="C23" s="46" t="s">
        <v>153</v>
      </c>
      <c r="D23" s="15">
        <v>12.8</v>
      </c>
      <c r="E23" s="13">
        <f t="shared" si="0"/>
        <v>15</v>
      </c>
      <c r="F23" s="15">
        <v>11.8</v>
      </c>
      <c r="G23" s="13">
        <f t="shared" si="1"/>
        <v>14</v>
      </c>
      <c r="H23" s="15">
        <v>9.9</v>
      </c>
      <c r="I23" s="13">
        <f t="shared" si="2"/>
        <v>14</v>
      </c>
      <c r="J23" s="15">
        <v>9.3</v>
      </c>
      <c r="K23" s="13">
        <f t="shared" si="3"/>
        <v>18</v>
      </c>
      <c r="L23" s="15">
        <v>11.25</v>
      </c>
      <c r="M23" s="13">
        <f t="shared" si="4"/>
        <v>15</v>
      </c>
      <c r="N23" s="14">
        <f t="shared" si="5"/>
        <v>55.05</v>
      </c>
      <c r="O23" s="13">
        <f t="shared" si="6"/>
        <v>16</v>
      </c>
      <c r="P23" s="10" t="str">
        <f t="shared" si="7"/>
        <v>C</v>
      </c>
    </row>
    <row r="24" spans="1:16" ht="15">
      <c r="A24" s="34" t="s">
        <v>49</v>
      </c>
      <c r="B24" s="33" t="s">
        <v>64</v>
      </c>
      <c r="C24" s="46" t="s">
        <v>120</v>
      </c>
      <c r="D24" s="15">
        <v>12.5</v>
      </c>
      <c r="E24" s="13">
        <f t="shared" si="0"/>
        <v>18</v>
      </c>
      <c r="F24" s="15">
        <v>10.7</v>
      </c>
      <c r="G24" s="13">
        <f t="shared" si="1"/>
        <v>18</v>
      </c>
      <c r="H24" s="15">
        <v>8.75</v>
      </c>
      <c r="I24" s="13">
        <f t="shared" si="2"/>
        <v>16</v>
      </c>
      <c r="J24" s="15">
        <v>11.6</v>
      </c>
      <c r="K24" s="13">
        <f t="shared" si="3"/>
        <v>12</v>
      </c>
      <c r="L24" s="15">
        <v>10.75</v>
      </c>
      <c r="M24" s="13">
        <f t="shared" si="4"/>
        <v>17</v>
      </c>
      <c r="N24" s="14">
        <f t="shared" si="5"/>
        <v>54.3</v>
      </c>
      <c r="O24" s="13">
        <f t="shared" si="6"/>
        <v>17</v>
      </c>
      <c r="P24" s="10" t="str">
        <f t="shared" si="7"/>
        <v>P</v>
      </c>
    </row>
    <row r="25" spans="1:16" ht="15">
      <c r="A25" s="51">
        <v>47</v>
      </c>
      <c r="B25" s="33" t="s">
        <v>66</v>
      </c>
      <c r="C25" s="46" t="s">
        <v>153</v>
      </c>
      <c r="D25" s="15">
        <v>12.8</v>
      </c>
      <c r="E25" s="13">
        <f t="shared" si="0"/>
        <v>15</v>
      </c>
      <c r="F25" s="15">
        <v>11.6</v>
      </c>
      <c r="G25" s="13">
        <f t="shared" si="1"/>
        <v>16</v>
      </c>
      <c r="H25" s="15">
        <v>8.65</v>
      </c>
      <c r="I25" s="13">
        <f t="shared" si="2"/>
        <v>17</v>
      </c>
      <c r="J25" s="15">
        <v>10.95</v>
      </c>
      <c r="K25" s="13">
        <f t="shared" si="3"/>
        <v>16</v>
      </c>
      <c r="L25" s="15">
        <v>9.7</v>
      </c>
      <c r="M25" s="13">
        <f t="shared" si="4"/>
        <v>18</v>
      </c>
      <c r="N25" s="14">
        <f t="shared" si="5"/>
        <v>53.7</v>
      </c>
      <c r="O25" s="13">
        <f t="shared" si="6"/>
        <v>18</v>
      </c>
      <c r="P25" s="10" t="str">
        <f t="shared" si="7"/>
        <v>P</v>
      </c>
    </row>
    <row r="26" spans="1:16" ht="12.75">
      <c r="A26" s="44" t="s">
        <v>45</v>
      </c>
      <c r="B26" s="33" t="s">
        <v>171</v>
      </c>
      <c r="C26" s="35" t="s">
        <v>143</v>
      </c>
      <c r="D26" s="25">
        <v>0</v>
      </c>
      <c r="E26" s="13" t="e">
        <f t="shared" si="0"/>
        <v>#N/A</v>
      </c>
      <c r="F26" s="15">
        <v>12.43</v>
      </c>
      <c r="G26" s="13">
        <f t="shared" si="1"/>
        <v>8</v>
      </c>
      <c r="H26" s="25">
        <v>0</v>
      </c>
      <c r="I26" s="13" t="e">
        <f t="shared" si="2"/>
        <v>#N/A</v>
      </c>
      <c r="J26" s="25">
        <v>0</v>
      </c>
      <c r="K26" s="13" t="e">
        <f t="shared" si="3"/>
        <v>#N/A</v>
      </c>
      <c r="L26" s="25">
        <v>0</v>
      </c>
      <c r="M26" s="13" t="e">
        <f t="shared" si="4"/>
        <v>#N/A</v>
      </c>
      <c r="N26" s="14">
        <f t="shared" si="5"/>
        <v>12.43</v>
      </c>
      <c r="O26" s="13" t="e">
        <f t="shared" si="6"/>
        <v>#N/A</v>
      </c>
      <c r="P26" s="10" t="str">
        <f t="shared" si="7"/>
        <v>F</v>
      </c>
    </row>
    <row r="27" spans="1:16" ht="12.75">
      <c r="A27" s="5"/>
      <c r="B27" s="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8.75">
      <c r="A28" s="5"/>
      <c r="B28" s="7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50"/>
      <c r="B29" s="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ht="12.75">
      <c r="A30" s="44" t="s">
        <v>165</v>
      </c>
      <c r="B30" s="33" t="s">
        <v>181</v>
      </c>
      <c r="C30" s="36" t="s">
        <v>122</v>
      </c>
      <c r="D30" s="15">
        <v>13.5</v>
      </c>
      <c r="E30" s="13">
        <f aca="true" t="shared" si="8" ref="E30:E46">RANK(D30,D$30:D$46)</f>
        <v>3</v>
      </c>
      <c r="F30" s="15">
        <v>12.93</v>
      </c>
      <c r="G30" s="13">
        <f aca="true" t="shared" si="9" ref="G30:G46">RANK(F30,F$30:F$46)</f>
        <v>2</v>
      </c>
      <c r="H30" s="15">
        <v>12.45</v>
      </c>
      <c r="I30" s="13">
        <f aca="true" t="shared" si="10" ref="I30:I46">RANK(H30,H$30:H$46)</f>
        <v>3</v>
      </c>
      <c r="J30" s="15">
        <v>12.45</v>
      </c>
      <c r="K30" s="13">
        <f aca="true" t="shared" si="11" ref="K30:K46">RANK(J30,J$30:J$46)</f>
        <v>1</v>
      </c>
      <c r="L30" s="15">
        <v>12.75</v>
      </c>
      <c r="M30" s="13">
        <f aca="true" t="shared" si="12" ref="M30:M46">RANK(L30,L$30:L$46)</f>
        <v>4</v>
      </c>
      <c r="N30" s="14">
        <f aca="true" t="shared" si="13" ref="N30:N46">D30+F30+H30+J30+L30</f>
        <v>64.08</v>
      </c>
      <c r="O30" s="13">
        <f aca="true" t="shared" si="14" ref="O30:O46">RANK(N30,N$30:N$46)</f>
        <v>1</v>
      </c>
      <c r="P30" s="10" t="str">
        <f aca="true" t="shared" si="15" ref="P30:P46">IF(N30&lt;50,"F",(IF(N30&lt;55,"P",IF(N30&lt;60,"C","D"))))</f>
        <v>D</v>
      </c>
    </row>
    <row r="31" spans="1:16" ht="12.75">
      <c r="A31" s="44">
        <v>79</v>
      </c>
      <c r="B31" s="33" t="s">
        <v>72</v>
      </c>
      <c r="C31" s="33" t="s">
        <v>117</v>
      </c>
      <c r="D31" s="15">
        <v>13.3</v>
      </c>
      <c r="E31" s="13">
        <f t="shared" si="8"/>
        <v>5</v>
      </c>
      <c r="F31" s="15">
        <v>12.97</v>
      </c>
      <c r="G31" s="13">
        <f t="shared" si="9"/>
        <v>1</v>
      </c>
      <c r="H31" s="15">
        <v>12.6</v>
      </c>
      <c r="I31" s="13">
        <f t="shared" si="10"/>
        <v>1</v>
      </c>
      <c r="J31" s="15">
        <v>12.4</v>
      </c>
      <c r="K31" s="13">
        <f t="shared" si="11"/>
        <v>2</v>
      </c>
      <c r="L31" s="15">
        <v>12.3</v>
      </c>
      <c r="M31" s="13">
        <f t="shared" si="12"/>
        <v>11</v>
      </c>
      <c r="N31" s="14">
        <f t="shared" si="13"/>
        <v>63.57000000000001</v>
      </c>
      <c r="O31" s="13">
        <f t="shared" si="14"/>
        <v>2</v>
      </c>
      <c r="P31" s="10" t="str">
        <f t="shared" si="15"/>
        <v>D</v>
      </c>
    </row>
    <row r="32" spans="1:16" ht="12.75">
      <c r="A32" s="44" t="s">
        <v>168</v>
      </c>
      <c r="B32" s="33" t="s">
        <v>70</v>
      </c>
      <c r="C32" s="33" t="s">
        <v>194</v>
      </c>
      <c r="D32" s="15">
        <v>13</v>
      </c>
      <c r="E32" s="13">
        <f t="shared" si="8"/>
        <v>9</v>
      </c>
      <c r="F32" s="15">
        <v>12.3</v>
      </c>
      <c r="G32" s="13">
        <f t="shared" si="9"/>
        <v>8</v>
      </c>
      <c r="H32" s="15">
        <v>11.95</v>
      </c>
      <c r="I32" s="13">
        <f t="shared" si="10"/>
        <v>8</v>
      </c>
      <c r="J32" s="15">
        <v>12.3</v>
      </c>
      <c r="K32" s="13">
        <f t="shared" si="11"/>
        <v>3</v>
      </c>
      <c r="L32" s="15">
        <v>13.4</v>
      </c>
      <c r="M32" s="13">
        <f t="shared" si="12"/>
        <v>1</v>
      </c>
      <c r="N32" s="14">
        <f t="shared" si="13"/>
        <v>62.949999999999996</v>
      </c>
      <c r="O32" s="13">
        <f t="shared" si="14"/>
        <v>3</v>
      </c>
      <c r="P32" s="10" t="str">
        <f t="shared" si="15"/>
        <v>D</v>
      </c>
    </row>
    <row r="33" spans="1:16" ht="12.75">
      <c r="A33" s="44">
        <v>78</v>
      </c>
      <c r="B33" s="33" t="s">
        <v>93</v>
      </c>
      <c r="C33" s="33" t="s">
        <v>161</v>
      </c>
      <c r="D33" s="15">
        <v>13.8</v>
      </c>
      <c r="E33" s="13">
        <f t="shared" si="8"/>
        <v>1</v>
      </c>
      <c r="F33" s="15">
        <v>12.17</v>
      </c>
      <c r="G33" s="13">
        <f t="shared" si="9"/>
        <v>9</v>
      </c>
      <c r="H33" s="15">
        <v>12.6</v>
      </c>
      <c r="I33" s="13">
        <f t="shared" si="10"/>
        <v>1</v>
      </c>
      <c r="J33" s="15">
        <v>12.15</v>
      </c>
      <c r="K33" s="13">
        <f t="shared" si="11"/>
        <v>5</v>
      </c>
      <c r="L33" s="15">
        <v>12.15</v>
      </c>
      <c r="M33" s="13">
        <f t="shared" si="12"/>
        <v>12</v>
      </c>
      <c r="N33" s="14">
        <f t="shared" si="13"/>
        <v>62.87</v>
      </c>
      <c r="O33" s="13">
        <f t="shared" si="14"/>
        <v>4</v>
      </c>
      <c r="P33" s="10" t="str">
        <f t="shared" si="15"/>
        <v>D</v>
      </c>
    </row>
    <row r="34" spans="1:16" ht="12.75">
      <c r="A34" s="44">
        <v>81</v>
      </c>
      <c r="B34" s="33" t="s">
        <v>95</v>
      </c>
      <c r="C34" s="33" t="s">
        <v>121</v>
      </c>
      <c r="D34" s="15">
        <v>13.05</v>
      </c>
      <c r="E34" s="13">
        <f t="shared" si="8"/>
        <v>8</v>
      </c>
      <c r="F34" s="15">
        <v>12.37</v>
      </c>
      <c r="G34" s="13">
        <f t="shared" si="9"/>
        <v>7</v>
      </c>
      <c r="H34" s="15">
        <v>12</v>
      </c>
      <c r="I34" s="13">
        <f t="shared" si="10"/>
        <v>6</v>
      </c>
      <c r="J34" s="15">
        <v>12.25</v>
      </c>
      <c r="K34" s="13">
        <f t="shared" si="11"/>
        <v>4</v>
      </c>
      <c r="L34" s="15">
        <v>12.7</v>
      </c>
      <c r="M34" s="13">
        <f t="shared" si="12"/>
        <v>6</v>
      </c>
      <c r="N34" s="14">
        <f t="shared" si="13"/>
        <v>62.370000000000005</v>
      </c>
      <c r="O34" s="13">
        <f t="shared" si="14"/>
        <v>5</v>
      </c>
      <c r="P34" s="10" t="str">
        <f t="shared" si="15"/>
        <v>D</v>
      </c>
    </row>
    <row r="35" spans="1:16" ht="12.75">
      <c r="A35" s="44" t="s">
        <v>173</v>
      </c>
      <c r="B35" s="33" t="s">
        <v>76</v>
      </c>
      <c r="C35" s="36" t="s">
        <v>143</v>
      </c>
      <c r="D35" s="15">
        <v>13.65</v>
      </c>
      <c r="E35" s="13">
        <f t="shared" si="8"/>
        <v>2</v>
      </c>
      <c r="F35" s="15">
        <v>12.43</v>
      </c>
      <c r="G35" s="13">
        <f t="shared" si="9"/>
        <v>5</v>
      </c>
      <c r="H35" s="15">
        <v>11.65</v>
      </c>
      <c r="I35" s="13">
        <f t="shared" si="10"/>
        <v>10</v>
      </c>
      <c r="J35" s="15">
        <v>11.85</v>
      </c>
      <c r="K35" s="13">
        <f t="shared" si="11"/>
        <v>8</v>
      </c>
      <c r="L35" s="15">
        <v>12.4</v>
      </c>
      <c r="M35" s="13">
        <f t="shared" si="12"/>
        <v>10</v>
      </c>
      <c r="N35" s="14">
        <f t="shared" si="13"/>
        <v>61.98</v>
      </c>
      <c r="O35" s="13">
        <f t="shared" si="14"/>
        <v>6</v>
      </c>
      <c r="P35" s="10" t="str">
        <f t="shared" si="15"/>
        <v>D</v>
      </c>
    </row>
    <row r="36" spans="1:16" ht="12.75">
      <c r="A36" s="44" t="s">
        <v>169</v>
      </c>
      <c r="B36" s="33" t="s">
        <v>67</v>
      </c>
      <c r="C36" s="33" t="s">
        <v>185</v>
      </c>
      <c r="D36" s="15">
        <v>12.25</v>
      </c>
      <c r="E36" s="13">
        <f t="shared" si="8"/>
        <v>13</v>
      </c>
      <c r="F36" s="15">
        <v>12.43</v>
      </c>
      <c r="G36" s="13">
        <f t="shared" si="9"/>
        <v>5</v>
      </c>
      <c r="H36" s="15">
        <v>12.05</v>
      </c>
      <c r="I36" s="13">
        <f t="shared" si="10"/>
        <v>5</v>
      </c>
      <c r="J36" s="15">
        <v>11.85</v>
      </c>
      <c r="K36" s="13">
        <f t="shared" si="11"/>
        <v>8</v>
      </c>
      <c r="L36" s="15">
        <v>13.35</v>
      </c>
      <c r="M36" s="13">
        <f t="shared" si="12"/>
        <v>2</v>
      </c>
      <c r="N36" s="14">
        <f t="shared" si="13"/>
        <v>61.93000000000001</v>
      </c>
      <c r="O36" s="13">
        <f t="shared" si="14"/>
        <v>7</v>
      </c>
      <c r="P36" s="10" t="str">
        <f t="shared" si="15"/>
        <v>D</v>
      </c>
    </row>
    <row r="37" spans="1:16" ht="12.75">
      <c r="A37" s="44" t="s">
        <v>159</v>
      </c>
      <c r="B37" s="33" t="s">
        <v>68</v>
      </c>
      <c r="C37" s="33" t="s">
        <v>160</v>
      </c>
      <c r="D37" s="15">
        <v>13.35</v>
      </c>
      <c r="E37" s="13">
        <f t="shared" si="8"/>
        <v>4</v>
      </c>
      <c r="F37" s="15">
        <v>12.5</v>
      </c>
      <c r="G37" s="13">
        <f t="shared" si="9"/>
        <v>4</v>
      </c>
      <c r="H37" s="15">
        <v>11.95</v>
      </c>
      <c r="I37" s="13">
        <f t="shared" si="10"/>
        <v>8</v>
      </c>
      <c r="J37" s="15">
        <v>12.05</v>
      </c>
      <c r="K37" s="13">
        <f t="shared" si="11"/>
        <v>7</v>
      </c>
      <c r="L37" s="15">
        <v>11.95</v>
      </c>
      <c r="M37" s="13">
        <f t="shared" si="12"/>
        <v>16</v>
      </c>
      <c r="N37" s="14">
        <f t="shared" si="13"/>
        <v>61.8</v>
      </c>
      <c r="O37" s="13">
        <f t="shared" si="14"/>
        <v>8</v>
      </c>
      <c r="P37" s="10" t="str">
        <f t="shared" si="15"/>
        <v>D</v>
      </c>
    </row>
    <row r="38" spans="1:16" ht="12.75">
      <c r="A38" s="44">
        <v>86</v>
      </c>
      <c r="B38" s="33" t="s">
        <v>156</v>
      </c>
      <c r="C38" s="33" t="s">
        <v>194</v>
      </c>
      <c r="D38" s="15">
        <v>12.8</v>
      </c>
      <c r="E38" s="13">
        <f t="shared" si="8"/>
        <v>10</v>
      </c>
      <c r="F38" s="15">
        <v>12.7</v>
      </c>
      <c r="G38" s="13">
        <f t="shared" si="9"/>
        <v>3</v>
      </c>
      <c r="H38" s="15">
        <v>12.35</v>
      </c>
      <c r="I38" s="13">
        <f t="shared" si="10"/>
        <v>4</v>
      </c>
      <c r="J38" s="15">
        <v>10.4</v>
      </c>
      <c r="K38" s="13">
        <f t="shared" si="11"/>
        <v>15</v>
      </c>
      <c r="L38" s="15">
        <v>12.75</v>
      </c>
      <c r="M38" s="13">
        <f t="shared" si="12"/>
        <v>4</v>
      </c>
      <c r="N38" s="14">
        <f t="shared" si="13"/>
        <v>61</v>
      </c>
      <c r="O38" s="13">
        <f t="shared" si="14"/>
        <v>9</v>
      </c>
      <c r="P38" s="10" t="str">
        <f t="shared" si="15"/>
        <v>D</v>
      </c>
    </row>
    <row r="39" spans="1:16" ht="12.75">
      <c r="A39" s="44">
        <v>85</v>
      </c>
      <c r="B39" s="33" t="s">
        <v>71</v>
      </c>
      <c r="C39" s="33" t="s">
        <v>194</v>
      </c>
      <c r="D39" s="15">
        <v>12.8</v>
      </c>
      <c r="E39" s="13">
        <f t="shared" si="8"/>
        <v>10</v>
      </c>
      <c r="F39" s="15">
        <v>11.93</v>
      </c>
      <c r="G39" s="13">
        <f t="shared" si="9"/>
        <v>13</v>
      </c>
      <c r="H39" s="15">
        <v>11.25</v>
      </c>
      <c r="I39" s="13">
        <f t="shared" si="10"/>
        <v>11</v>
      </c>
      <c r="J39" s="15">
        <v>12.15</v>
      </c>
      <c r="K39" s="13">
        <f t="shared" si="11"/>
        <v>5</v>
      </c>
      <c r="L39" s="15">
        <v>12.65</v>
      </c>
      <c r="M39" s="13">
        <f t="shared" si="12"/>
        <v>7</v>
      </c>
      <c r="N39" s="14">
        <f t="shared" si="13"/>
        <v>60.78</v>
      </c>
      <c r="O39" s="13">
        <f t="shared" si="14"/>
        <v>10</v>
      </c>
      <c r="P39" s="10" t="str">
        <f t="shared" si="15"/>
        <v>D</v>
      </c>
    </row>
    <row r="40" spans="1:16" ht="12.75">
      <c r="A40" s="44" t="s">
        <v>65</v>
      </c>
      <c r="B40" s="33" t="s">
        <v>87</v>
      </c>
      <c r="C40" s="35" t="s">
        <v>122</v>
      </c>
      <c r="D40" s="15">
        <v>13.2</v>
      </c>
      <c r="E40" s="13">
        <f t="shared" si="8"/>
        <v>6</v>
      </c>
      <c r="F40" s="15">
        <v>12.1</v>
      </c>
      <c r="G40" s="13">
        <f t="shared" si="9"/>
        <v>10</v>
      </c>
      <c r="H40" s="15">
        <v>11.25</v>
      </c>
      <c r="I40" s="13">
        <f t="shared" si="10"/>
        <v>11</v>
      </c>
      <c r="J40" s="15">
        <v>10.75</v>
      </c>
      <c r="K40" s="13">
        <f t="shared" si="11"/>
        <v>14</v>
      </c>
      <c r="L40" s="15">
        <v>12.45</v>
      </c>
      <c r="M40" s="13">
        <f t="shared" si="12"/>
        <v>9</v>
      </c>
      <c r="N40" s="14">
        <f t="shared" si="13"/>
        <v>59.75</v>
      </c>
      <c r="O40" s="13">
        <f t="shared" si="14"/>
        <v>11</v>
      </c>
      <c r="P40" s="10" t="str">
        <f t="shared" si="15"/>
        <v>C</v>
      </c>
    </row>
    <row r="41" spans="1:16" ht="12.75">
      <c r="A41" s="44" t="s">
        <v>163</v>
      </c>
      <c r="B41" s="33" t="s">
        <v>158</v>
      </c>
      <c r="C41" s="33" t="s">
        <v>121</v>
      </c>
      <c r="D41" s="15">
        <v>13.1</v>
      </c>
      <c r="E41" s="13">
        <f t="shared" si="8"/>
        <v>7</v>
      </c>
      <c r="F41" s="15">
        <v>12</v>
      </c>
      <c r="G41" s="13">
        <f t="shared" si="9"/>
        <v>12</v>
      </c>
      <c r="H41" s="15">
        <v>9.75</v>
      </c>
      <c r="I41" s="13">
        <f t="shared" si="10"/>
        <v>16</v>
      </c>
      <c r="J41" s="15">
        <v>11.35</v>
      </c>
      <c r="K41" s="13">
        <f t="shared" si="11"/>
        <v>11</v>
      </c>
      <c r="L41" s="15">
        <v>12.8</v>
      </c>
      <c r="M41" s="13">
        <f t="shared" si="12"/>
        <v>3</v>
      </c>
      <c r="N41" s="14">
        <f t="shared" si="13"/>
        <v>59</v>
      </c>
      <c r="O41" s="13">
        <f t="shared" si="14"/>
        <v>12</v>
      </c>
      <c r="P41" s="10" t="str">
        <f t="shared" si="15"/>
        <v>C</v>
      </c>
    </row>
    <row r="42" spans="1:16" ht="12.75">
      <c r="A42" s="44" t="s">
        <v>195</v>
      </c>
      <c r="B42" s="33" t="s">
        <v>268</v>
      </c>
      <c r="C42" s="33" t="s">
        <v>113</v>
      </c>
      <c r="D42" s="15">
        <v>11.35</v>
      </c>
      <c r="E42" s="13">
        <f t="shared" si="8"/>
        <v>16</v>
      </c>
      <c r="F42" s="15">
        <v>11.9</v>
      </c>
      <c r="G42" s="13">
        <f t="shared" si="9"/>
        <v>14</v>
      </c>
      <c r="H42" s="15">
        <v>12</v>
      </c>
      <c r="I42" s="13">
        <f t="shared" si="10"/>
        <v>6</v>
      </c>
      <c r="J42" s="15">
        <v>11.25</v>
      </c>
      <c r="K42" s="13">
        <f t="shared" si="11"/>
        <v>12</v>
      </c>
      <c r="L42" s="15">
        <v>11.85</v>
      </c>
      <c r="M42" s="13">
        <f t="shared" si="12"/>
        <v>17</v>
      </c>
      <c r="N42" s="14">
        <f t="shared" si="13"/>
        <v>58.35</v>
      </c>
      <c r="O42" s="13">
        <f t="shared" si="14"/>
        <v>13</v>
      </c>
      <c r="P42" s="10" t="str">
        <f t="shared" si="15"/>
        <v>C</v>
      </c>
    </row>
    <row r="43" spans="1:16" ht="12.75">
      <c r="A43" s="44" t="s">
        <v>175</v>
      </c>
      <c r="B43" s="33" t="s">
        <v>74</v>
      </c>
      <c r="C43" s="36" t="s">
        <v>143</v>
      </c>
      <c r="D43" s="15">
        <v>11.85</v>
      </c>
      <c r="E43" s="13">
        <f t="shared" si="8"/>
        <v>14</v>
      </c>
      <c r="F43" s="15">
        <v>11.07</v>
      </c>
      <c r="G43" s="13">
        <f t="shared" si="9"/>
        <v>16</v>
      </c>
      <c r="H43" s="15">
        <v>10.75</v>
      </c>
      <c r="I43" s="13">
        <f t="shared" si="10"/>
        <v>13</v>
      </c>
      <c r="J43" s="15">
        <v>11.1</v>
      </c>
      <c r="K43" s="13">
        <f t="shared" si="11"/>
        <v>13</v>
      </c>
      <c r="L43" s="15">
        <v>12</v>
      </c>
      <c r="M43" s="13">
        <f t="shared" si="12"/>
        <v>14</v>
      </c>
      <c r="N43" s="14">
        <f t="shared" si="13"/>
        <v>56.77</v>
      </c>
      <c r="O43" s="13">
        <f t="shared" si="14"/>
        <v>14</v>
      </c>
      <c r="P43" s="10" t="str">
        <f t="shared" si="15"/>
        <v>C</v>
      </c>
    </row>
    <row r="44" spans="1:16" ht="12.75">
      <c r="A44" s="44" t="s">
        <v>170</v>
      </c>
      <c r="B44" s="33" t="s">
        <v>75</v>
      </c>
      <c r="C44" s="36" t="s">
        <v>143</v>
      </c>
      <c r="D44" s="15">
        <v>11.6</v>
      </c>
      <c r="E44" s="13">
        <f t="shared" si="8"/>
        <v>15</v>
      </c>
      <c r="F44" s="15">
        <v>11.13</v>
      </c>
      <c r="G44" s="13">
        <f t="shared" si="9"/>
        <v>15</v>
      </c>
      <c r="H44" s="15">
        <v>10.15</v>
      </c>
      <c r="I44" s="13">
        <f t="shared" si="10"/>
        <v>15</v>
      </c>
      <c r="J44" s="15">
        <v>11.6</v>
      </c>
      <c r="K44" s="13">
        <f t="shared" si="11"/>
        <v>10</v>
      </c>
      <c r="L44" s="15">
        <v>12</v>
      </c>
      <c r="M44" s="13">
        <f t="shared" si="12"/>
        <v>14</v>
      </c>
      <c r="N44" s="14">
        <f t="shared" si="13"/>
        <v>56.480000000000004</v>
      </c>
      <c r="O44" s="13">
        <f t="shared" si="14"/>
        <v>15</v>
      </c>
      <c r="P44" s="10" t="str">
        <f t="shared" si="15"/>
        <v>C</v>
      </c>
    </row>
    <row r="45" spans="1:16" ht="12.75">
      <c r="A45" s="44" t="s">
        <v>166</v>
      </c>
      <c r="B45" s="33" t="s">
        <v>73</v>
      </c>
      <c r="C45" s="33" t="s">
        <v>180</v>
      </c>
      <c r="D45" s="15">
        <v>12.5</v>
      </c>
      <c r="E45" s="13">
        <f t="shared" si="8"/>
        <v>12</v>
      </c>
      <c r="F45" s="15">
        <v>12.07</v>
      </c>
      <c r="G45" s="13">
        <f t="shared" si="9"/>
        <v>11</v>
      </c>
      <c r="H45" s="15">
        <v>9.7</v>
      </c>
      <c r="I45" s="13">
        <f t="shared" si="10"/>
        <v>17</v>
      </c>
      <c r="J45" s="15">
        <v>9.65</v>
      </c>
      <c r="K45" s="13">
        <f t="shared" si="11"/>
        <v>16</v>
      </c>
      <c r="L45" s="15">
        <v>12.1</v>
      </c>
      <c r="M45" s="13">
        <f t="shared" si="12"/>
        <v>13</v>
      </c>
      <c r="N45" s="14">
        <f t="shared" si="13"/>
        <v>56.019999999999996</v>
      </c>
      <c r="O45" s="13">
        <f t="shared" si="14"/>
        <v>16</v>
      </c>
      <c r="P45" s="10" t="str">
        <f t="shared" si="15"/>
        <v>C</v>
      </c>
    </row>
    <row r="46" spans="1:16" ht="12.75">
      <c r="A46" s="44" t="s">
        <v>177</v>
      </c>
      <c r="B46" s="33" t="s">
        <v>183</v>
      </c>
      <c r="C46" s="36" t="s">
        <v>143</v>
      </c>
      <c r="D46" s="15">
        <v>11.25</v>
      </c>
      <c r="E46" s="13">
        <f t="shared" si="8"/>
        <v>17</v>
      </c>
      <c r="F46" s="15">
        <v>10.53</v>
      </c>
      <c r="G46" s="13">
        <f t="shared" si="9"/>
        <v>17</v>
      </c>
      <c r="H46" s="15">
        <v>10.45</v>
      </c>
      <c r="I46" s="13">
        <f t="shared" si="10"/>
        <v>14</v>
      </c>
      <c r="J46" s="15">
        <v>9.5</v>
      </c>
      <c r="K46" s="13">
        <f t="shared" si="11"/>
        <v>17</v>
      </c>
      <c r="L46" s="15">
        <v>12.5</v>
      </c>
      <c r="M46" s="13">
        <f t="shared" si="12"/>
        <v>8</v>
      </c>
      <c r="N46" s="14">
        <f t="shared" si="13"/>
        <v>54.230000000000004</v>
      </c>
      <c r="O46" s="13">
        <f t="shared" si="14"/>
        <v>17</v>
      </c>
      <c r="P46" s="10" t="str">
        <f t="shared" si="15"/>
        <v>P</v>
      </c>
    </row>
    <row r="47" spans="1:16" ht="12.75">
      <c r="A47" s="5"/>
      <c r="B47" s="4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8.75">
      <c r="A48" s="5"/>
      <c r="B48" s="7" t="s">
        <v>16</v>
      </c>
      <c r="C48" s="1"/>
      <c r="D48" s="17"/>
      <c r="E48" s="1"/>
      <c r="F48" s="17"/>
      <c r="G48" s="1"/>
      <c r="H48" s="17"/>
      <c r="I48" s="1"/>
      <c r="J48" s="17"/>
      <c r="K48" s="1"/>
      <c r="L48" s="17"/>
      <c r="M48" s="1"/>
      <c r="N48" s="1"/>
      <c r="O48" s="1"/>
      <c r="P48" s="2"/>
    </row>
    <row r="49" spans="1:16" ht="12.75">
      <c r="A49" s="50"/>
      <c r="B49" s="3"/>
      <c r="C49" s="12"/>
      <c r="D49" s="16"/>
      <c r="E49" s="1"/>
      <c r="F49" s="16"/>
      <c r="G49" s="1"/>
      <c r="H49" s="16"/>
      <c r="I49" s="1"/>
      <c r="J49" s="16"/>
      <c r="K49" s="1"/>
      <c r="L49" s="16"/>
      <c r="M49" s="1"/>
      <c r="N49" s="1"/>
      <c r="O49" s="1"/>
      <c r="P49" s="1"/>
    </row>
    <row r="50" spans="1:16" ht="12.75">
      <c r="A50" s="44" t="s">
        <v>58</v>
      </c>
      <c r="B50" s="33" t="s">
        <v>105</v>
      </c>
      <c r="C50" s="33" t="s">
        <v>184</v>
      </c>
      <c r="D50" s="15">
        <v>13.1</v>
      </c>
      <c r="E50" s="13">
        <f aca="true" t="shared" si="16" ref="E50:E58">RANK(D50,D$50:D$58)</f>
        <v>2</v>
      </c>
      <c r="F50" s="15">
        <v>12.5</v>
      </c>
      <c r="G50" s="13">
        <f aca="true" t="shared" si="17" ref="G50:G58">RANK(F50,F$50:F$58)</f>
        <v>1</v>
      </c>
      <c r="H50" s="15">
        <v>10.2</v>
      </c>
      <c r="I50" s="13">
        <f aca="true" t="shared" si="18" ref="I50:I58">RANK(H50,H$50:H$58)</f>
        <v>5</v>
      </c>
      <c r="J50" s="15">
        <v>11.8</v>
      </c>
      <c r="K50" s="13">
        <f aca="true" t="shared" si="19" ref="K50:K58">RANK(J50,J$50:J$58)</f>
        <v>1</v>
      </c>
      <c r="L50" s="15">
        <v>12.85</v>
      </c>
      <c r="M50" s="13">
        <f aca="true" t="shared" si="20" ref="M50:M58">RANK(L50,L$50:L$58)</f>
        <v>2</v>
      </c>
      <c r="N50" s="14">
        <f aca="true" t="shared" si="21" ref="N50:N58">D50+F50+H50+J50+L50</f>
        <v>60.449999999999996</v>
      </c>
      <c r="O50" s="13">
        <f aca="true" t="shared" si="22" ref="O50:O58">RANK(N50,N$50:N$58)</f>
        <v>1</v>
      </c>
      <c r="P50" s="10" t="str">
        <f aca="true" t="shared" si="23" ref="P50:P58">IF(N50&lt;50,"F",(IF(N50&lt;55,"P",IF(N50&lt;60,"C","D"))))</f>
        <v>D</v>
      </c>
    </row>
    <row r="51" spans="1:16" ht="12.75">
      <c r="A51" s="44" t="s">
        <v>61</v>
      </c>
      <c r="B51" s="33" t="s">
        <v>267</v>
      </c>
      <c r="C51" s="33" t="s">
        <v>172</v>
      </c>
      <c r="D51" s="15">
        <v>13.3</v>
      </c>
      <c r="E51" s="13">
        <f t="shared" si="16"/>
        <v>1</v>
      </c>
      <c r="F51" s="15">
        <v>12.07</v>
      </c>
      <c r="G51" s="13">
        <f t="shared" si="17"/>
        <v>3</v>
      </c>
      <c r="H51" s="15">
        <v>10.85</v>
      </c>
      <c r="I51" s="13">
        <f t="shared" si="18"/>
        <v>1</v>
      </c>
      <c r="J51" s="15">
        <v>11.4</v>
      </c>
      <c r="K51" s="13">
        <f t="shared" si="19"/>
        <v>3</v>
      </c>
      <c r="L51" s="15">
        <v>12.05</v>
      </c>
      <c r="M51" s="13">
        <f t="shared" si="20"/>
        <v>7</v>
      </c>
      <c r="N51" s="14">
        <f t="shared" si="21"/>
        <v>59.67</v>
      </c>
      <c r="O51" s="13">
        <f t="shared" si="22"/>
        <v>2</v>
      </c>
      <c r="P51" s="10" t="str">
        <f t="shared" si="23"/>
        <v>C</v>
      </c>
    </row>
    <row r="52" spans="1:16" ht="12.75">
      <c r="A52" s="44" t="s">
        <v>59</v>
      </c>
      <c r="B52" s="33" t="s">
        <v>266</v>
      </c>
      <c r="C52" s="33" t="s">
        <v>182</v>
      </c>
      <c r="D52" s="15">
        <v>12.4</v>
      </c>
      <c r="E52" s="13">
        <f t="shared" si="16"/>
        <v>6</v>
      </c>
      <c r="F52" s="15">
        <v>11.97</v>
      </c>
      <c r="G52" s="13">
        <f t="shared" si="17"/>
        <v>4</v>
      </c>
      <c r="H52" s="15">
        <v>10.7</v>
      </c>
      <c r="I52" s="13">
        <f t="shared" si="18"/>
        <v>3</v>
      </c>
      <c r="J52" s="15">
        <v>11.45</v>
      </c>
      <c r="K52" s="13">
        <f t="shared" si="19"/>
        <v>2</v>
      </c>
      <c r="L52" s="15">
        <v>12.5</v>
      </c>
      <c r="M52" s="13">
        <f t="shared" si="20"/>
        <v>3</v>
      </c>
      <c r="N52" s="14">
        <f t="shared" si="21"/>
        <v>59.019999999999996</v>
      </c>
      <c r="O52" s="13">
        <f t="shared" si="22"/>
        <v>3</v>
      </c>
      <c r="P52" s="10" t="str">
        <f t="shared" si="23"/>
        <v>C</v>
      </c>
    </row>
    <row r="53" spans="1:16" ht="12.75">
      <c r="A53" s="44" t="s">
        <v>154</v>
      </c>
      <c r="B53" s="33" t="s">
        <v>107</v>
      </c>
      <c r="C53" s="33" t="s">
        <v>179</v>
      </c>
      <c r="D53" s="15">
        <v>12.6</v>
      </c>
      <c r="E53" s="13">
        <f t="shared" si="16"/>
        <v>4</v>
      </c>
      <c r="F53" s="15">
        <v>12.37</v>
      </c>
      <c r="G53" s="13">
        <f t="shared" si="17"/>
        <v>2</v>
      </c>
      <c r="H53" s="15">
        <v>9.55</v>
      </c>
      <c r="I53" s="13">
        <f t="shared" si="18"/>
        <v>6</v>
      </c>
      <c r="J53" s="15">
        <v>11.35</v>
      </c>
      <c r="K53" s="13">
        <f t="shared" si="19"/>
        <v>4</v>
      </c>
      <c r="L53" s="15">
        <v>12.3</v>
      </c>
      <c r="M53" s="13">
        <f t="shared" si="20"/>
        <v>4</v>
      </c>
      <c r="N53" s="14">
        <f t="shared" si="21"/>
        <v>58.17</v>
      </c>
      <c r="O53" s="13">
        <f t="shared" si="22"/>
        <v>4</v>
      </c>
      <c r="P53" s="10" t="str">
        <f t="shared" si="23"/>
        <v>C</v>
      </c>
    </row>
    <row r="54" spans="1:16" ht="12.75">
      <c r="A54" s="44">
        <v>75</v>
      </c>
      <c r="B54" s="33" t="s">
        <v>108</v>
      </c>
      <c r="C54" s="33" t="s">
        <v>172</v>
      </c>
      <c r="D54" s="15">
        <v>11.55</v>
      </c>
      <c r="E54" s="13">
        <f t="shared" si="16"/>
        <v>8</v>
      </c>
      <c r="F54" s="15">
        <v>11.83</v>
      </c>
      <c r="G54" s="13">
        <f t="shared" si="17"/>
        <v>6</v>
      </c>
      <c r="H54" s="15">
        <v>10.75</v>
      </c>
      <c r="I54" s="13">
        <f t="shared" si="18"/>
        <v>2</v>
      </c>
      <c r="J54" s="15">
        <v>11</v>
      </c>
      <c r="K54" s="13">
        <f t="shared" si="19"/>
        <v>5</v>
      </c>
      <c r="L54" s="15">
        <v>13</v>
      </c>
      <c r="M54" s="13">
        <f t="shared" si="20"/>
        <v>1</v>
      </c>
      <c r="N54" s="14">
        <f t="shared" si="21"/>
        <v>58.13</v>
      </c>
      <c r="O54" s="13">
        <f t="shared" si="22"/>
        <v>5</v>
      </c>
      <c r="P54" s="10" t="str">
        <f t="shared" si="23"/>
        <v>C</v>
      </c>
    </row>
    <row r="55" spans="1:16" ht="12.75">
      <c r="A55" s="44" t="s">
        <v>155</v>
      </c>
      <c r="B55" s="33" t="s">
        <v>265</v>
      </c>
      <c r="C55" s="33" t="s">
        <v>180</v>
      </c>
      <c r="D55" s="15">
        <v>12.95</v>
      </c>
      <c r="E55" s="13">
        <f t="shared" si="16"/>
        <v>3</v>
      </c>
      <c r="F55" s="15">
        <v>11.97</v>
      </c>
      <c r="G55" s="13">
        <f t="shared" si="17"/>
        <v>4</v>
      </c>
      <c r="H55" s="15">
        <v>10.25</v>
      </c>
      <c r="I55" s="13">
        <f t="shared" si="18"/>
        <v>4</v>
      </c>
      <c r="J55" s="15">
        <v>10.8</v>
      </c>
      <c r="K55" s="13">
        <f t="shared" si="19"/>
        <v>7</v>
      </c>
      <c r="L55" s="15">
        <v>12.1</v>
      </c>
      <c r="M55" s="13">
        <f t="shared" si="20"/>
        <v>6</v>
      </c>
      <c r="N55" s="14">
        <f t="shared" si="21"/>
        <v>58.07</v>
      </c>
      <c r="O55" s="13">
        <f t="shared" si="22"/>
        <v>6</v>
      </c>
      <c r="P55" s="10" t="str">
        <f t="shared" si="23"/>
        <v>C</v>
      </c>
    </row>
    <row r="56" spans="1:16" ht="12.75">
      <c r="A56" s="44" t="s">
        <v>157</v>
      </c>
      <c r="B56" s="33" t="s">
        <v>109</v>
      </c>
      <c r="C56" s="33" t="s">
        <v>194</v>
      </c>
      <c r="D56" s="15">
        <v>12.55</v>
      </c>
      <c r="E56" s="13">
        <f t="shared" si="16"/>
        <v>5</v>
      </c>
      <c r="F56" s="15">
        <v>8.67</v>
      </c>
      <c r="G56" s="13">
        <f t="shared" si="17"/>
        <v>8</v>
      </c>
      <c r="H56" s="15">
        <v>9.4</v>
      </c>
      <c r="I56" s="13">
        <f t="shared" si="18"/>
        <v>7</v>
      </c>
      <c r="J56" s="15">
        <v>10.4</v>
      </c>
      <c r="K56" s="13">
        <f t="shared" si="19"/>
        <v>8</v>
      </c>
      <c r="L56" s="15">
        <v>12.25</v>
      </c>
      <c r="M56" s="13">
        <f t="shared" si="20"/>
        <v>5</v>
      </c>
      <c r="N56" s="14">
        <f t="shared" si="21"/>
        <v>53.269999999999996</v>
      </c>
      <c r="O56" s="13">
        <f t="shared" si="22"/>
        <v>7</v>
      </c>
      <c r="P56" s="10" t="str">
        <f t="shared" si="23"/>
        <v>P</v>
      </c>
    </row>
    <row r="57" spans="1:16" ht="12.75">
      <c r="A57" s="44" t="s">
        <v>60</v>
      </c>
      <c r="B57" s="33" t="s">
        <v>62</v>
      </c>
      <c r="C57" s="33" t="s">
        <v>131</v>
      </c>
      <c r="D57" s="15">
        <v>12</v>
      </c>
      <c r="E57" s="13">
        <f t="shared" si="16"/>
        <v>7</v>
      </c>
      <c r="F57" s="15">
        <v>7.63</v>
      </c>
      <c r="G57" s="13">
        <f t="shared" si="17"/>
        <v>9</v>
      </c>
      <c r="H57" s="15">
        <v>7.5</v>
      </c>
      <c r="I57" s="13">
        <f t="shared" si="18"/>
        <v>9</v>
      </c>
      <c r="J57" s="15">
        <v>10.25</v>
      </c>
      <c r="K57" s="13">
        <f t="shared" si="19"/>
        <v>9</v>
      </c>
      <c r="L57" s="15">
        <v>9.6</v>
      </c>
      <c r="M57" s="13">
        <f t="shared" si="20"/>
        <v>9</v>
      </c>
      <c r="N57" s="14">
        <f t="shared" si="21"/>
        <v>46.98</v>
      </c>
      <c r="O57" s="13">
        <f t="shared" si="22"/>
        <v>8</v>
      </c>
      <c r="P57" s="10" t="str">
        <f t="shared" si="23"/>
        <v>F</v>
      </c>
    </row>
    <row r="58" spans="1:16" ht="12.75">
      <c r="A58" s="44" t="s">
        <v>57</v>
      </c>
      <c r="B58" s="33" t="s">
        <v>106</v>
      </c>
      <c r="C58" s="33" t="s">
        <v>113</v>
      </c>
      <c r="D58" s="15">
        <v>0</v>
      </c>
      <c r="E58" s="13">
        <f t="shared" si="16"/>
        <v>9</v>
      </c>
      <c r="F58" s="15">
        <v>11.43</v>
      </c>
      <c r="G58" s="13">
        <f t="shared" si="17"/>
        <v>7</v>
      </c>
      <c r="H58" s="15">
        <v>9</v>
      </c>
      <c r="I58" s="13">
        <f t="shared" si="18"/>
        <v>8</v>
      </c>
      <c r="J58" s="15">
        <v>10.85</v>
      </c>
      <c r="K58" s="13">
        <f t="shared" si="19"/>
        <v>6</v>
      </c>
      <c r="L58" s="15">
        <v>11.85</v>
      </c>
      <c r="M58" s="13">
        <f t="shared" si="20"/>
        <v>8</v>
      </c>
      <c r="N58" s="14">
        <f t="shared" si="21"/>
        <v>43.13</v>
      </c>
      <c r="O58" s="13">
        <f t="shared" si="22"/>
        <v>9</v>
      </c>
      <c r="P58" s="10" t="str">
        <f t="shared" si="23"/>
        <v>F</v>
      </c>
    </row>
  </sheetData>
  <sheetProtection/>
  <mergeCells count="2">
    <mergeCell ref="A1:N1"/>
    <mergeCell ref="A2:N2"/>
  </mergeCells>
  <conditionalFormatting sqref="O48:O58 O30:O46 O1:O26">
    <cfRule type="cellIs" priority="16" dxfId="7" operator="equal" stopIfTrue="1">
      <formula>1</formula>
    </cfRule>
    <cfRule type="cellIs" priority="17" dxfId="6" operator="equal" stopIfTrue="1">
      <formula>2</formula>
    </cfRule>
    <cfRule type="cellIs" priority="18" dxfId="5" operator="equal" stopIfTrue="1">
      <formula>3</formula>
    </cfRule>
  </conditionalFormatting>
  <conditionalFormatting sqref="E8:E26 G8:G26 I8:I26 K8:K26 M8:M26">
    <cfRule type="cellIs" priority="15" dxfId="0" operator="equal" stopIfTrue="1">
      <formula>1</formula>
    </cfRule>
  </conditionalFormatting>
  <conditionalFormatting sqref="E30:E46">
    <cfRule type="cellIs" priority="10" dxfId="0" operator="equal" stopIfTrue="1">
      <formula>1</formula>
    </cfRule>
  </conditionalFormatting>
  <conditionalFormatting sqref="E50:E58">
    <cfRule type="cellIs" priority="9" dxfId="0" operator="equal" stopIfTrue="1">
      <formula>1</formula>
    </cfRule>
  </conditionalFormatting>
  <conditionalFormatting sqref="G30:G46">
    <cfRule type="cellIs" priority="8" dxfId="0" operator="equal" stopIfTrue="1">
      <formula>1</formula>
    </cfRule>
  </conditionalFormatting>
  <conditionalFormatting sqref="G50:G58">
    <cfRule type="cellIs" priority="7" dxfId="0" operator="equal" stopIfTrue="1">
      <formula>1</formula>
    </cfRule>
  </conditionalFormatting>
  <conditionalFormatting sqref="I30:I46">
    <cfRule type="cellIs" priority="6" dxfId="0" operator="equal" stopIfTrue="1">
      <formula>1</formula>
    </cfRule>
  </conditionalFormatting>
  <conditionalFormatting sqref="I50:I58">
    <cfRule type="cellIs" priority="5" dxfId="0" operator="equal" stopIfTrue="1">
      <formula>1</formula>
    </cfRule>
  </conditionalFormatting>
  <conditionalFormatting sqref="K30:K46">
    <cfRule type="cellIs" priority="4" dxfId="0" operator="equal" stopIfTrue="1">
      <formula>1</formula>
    </cfRule>
  </conditionalFormatting>
  <conditionalFormatting sqref="K50:K58">
    <cfRule type="cellIs" priority="3" dxfId="0" operator="equal" stopIfTrue="1">
      <formula>1</formula>
    </cfRule>
  </conditionalFormatting>
  <conditionalFormatting sqref="M30:M46">
    <cfRule type="cellIs" priority="2" dxfId="0" operator="equal" stopIfTrue="1">
      <formula>1</formula>
    </cfRule>
  </conditionalFormatting>
  <conditionalFormatting sqref="M50:M58">
    <cfRule type="cellIs" priority="1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48"/>
  <sheetViews>
    <sheetView tabSelected="1" zoomScale="90" zoomScaleNormal="90" zoomScalePageLayoutView="0" workbookViewId="0" topLeftCell="A1">
      <pane xSplit="3" ySplit="4" topLeftCell="D2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C46" sqref="C45:C46"/>
    </sheetView>
  </sheetViews>
  <sheetFormatPr defaultColWidth="9.33203125" defaultRowHeight="12.75"/>
  <cols>
    <col min="1" max="1" width="4.83203125" style="5" customWidth="1"/>
    <col min="2" max="2" width="36.66015625" style="6" bestFit="1" customWidth="1"/>
    <col min="3" max="3" width="26.83203125" style="6" bestFit="1" customWidth="1"/>
    <col min="4" max="4" width="8.5" style="2" bestFit="1" customWidth="1"/>
    <col min="5" max="5" width="7.83203125" style="1" bestFit="1" customWidth="1"/>
    <col min="6" max="6" width="7.5" style="11" bestFit="1" customWidth="1"/>
    <col min="7" max="7" width="7.66015625" style="1" bestFit="1" customWidth="1"/>
    <col min="8" max="8" width="7.66015625" style="2" bestFit="1" customWidth="1"/>
    <col min="9" max="9" width="7.83203125" style="1" bestFit="1" customWidth="1"/>
    <col min="10" max="10" width="8.16015625" style="2" bestFit="1" customWidth="1"/>
    <col min="11" max="11" width="6.16015625" style="1" customWidth="1"/>
    <col min="12" max="12" width="9.16015625" style="2" bestFit="1" customWidth="1"/>
    <col min="13" max="13" width="6.16015625" style="1" customWidth="1"/>
    <col min="14" max="14" width="8.16015625" style="1" customWidth="1"/>
    <col min="15" max="15" width="7.5" style="1" bestFit="1" customWidth="1"/>
    <col min="16" max="16" width="3.83203125" style="6" customWidth="1"/>
    <col min="17" max="16384" width="9.33203125" style="6" customWidth="1"/>
  </cols>
  <sheetData>
    <row r="1" spans="1:15" ht="12.75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6"/>
    </row>
    <row r="2" spans="1:15" ht="14.25" customHeight="1">
      <c r="A2" s="58" t="s">
        <v>269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6"/>
    </row>
    <row r="3" spans="4:12" ht="9.75" customHeight="1">
      <c r="D3" s="11"/>
      <c r="H3" s="11"/>
      <c r="J3" s="11"/>
      <c r="L3" s="11"/>
    </row>
    <row r="4" spans="1:16" s="1" customFormat="1" ht="12.75">
      <c r="A4" s="5"/>
      <c r="B4" s="4" t="s">
        <v>0</v>
      </c>
      <c r="C4" s="1" t="s">
        <v>1</v>
      </c>
      <c r="D4" s="11" t="s">
        <v>2</v>
      </c>
      <c r="E4" s="1" t="s">
        <v>3</v>
      </c>
      <c r="F4" s="11" t="s">
        <v>4</v>
      </c>
      <c r="G4" s="1" t="s">
        <v>3</v>
      </c>
      <c r="H4" s="11" t="s">
        <v>5</v>
      </c>
      <c r="I4" s="1" t="s">
        <v>3</v>
      </c>
      <c r="J4" s="11" t="s">
        <v>6</v>
      </c>
      <c r="K4" s="1" t="s">
        <v>3</v>
      </c>
      <c r="L4" s="11" t="s">
        <v>8</v>
      </c>
      <c r="M4" s="3" t="s">
        <v>3</v>
      </c>
      <c r="N4" s="1" t="s">
        <v>7</v>
      </c>
      <c r="O4" s="1" t="s">
        <v>3</v>
      </c>
      <c r="P4" s="2"/>
    </row>
    <row r="5" spans="1:16" s="1" customFormat="1" ht="12.75">
      <c r="A5" s="5"/>
      <c r="B5" s="4"/>
      <c r="D5" s="11"/>
      <c r="F5" s="11"/>
      <c r="H5" s="11"/>
      <c r="J5" s="11"/>
      <c r="L5" s="11"/>
      <c r="M5" s="3"/>
      <c r="P5" s="2"/>
    </row>
    <row r="6" spans="1:16" s="1" customFormat="1" ht="18.75">
      <c r="A6" s="5"/>
      <c r="B6" s="7" t="s">
        <v>20</v>
      </c>
      <c r="D6" s="11"/>
      <c r="F6" s="11"/>
      <c r="H6" s="11"/>
      <c r="J6" s="11"/>
      <c r="L6" s="11"/>
      <c r="M6" s="3"/>
      <c r="P6" s="2"/>
    </row>
    <row r="7" spans="1:12" s="1" customFormat="1" ht="12.75">
      <c r="A7" s="5"/>
      <c r="D7" s="11"/>
      <c r="F7" s="11"/>
      <c r="H7" s="11"/>
      <c r="J7" s="11"/>
      <c r="L7" s="11"/>
    </row>
    <row r="8" spans="1:16" ht="12.75">
      <c r="A8" s="43">
        <v>62</v>
      </c>
      <c r="B8" s="33" t="s">
        <v>259</v>
      </c>
      <c r="C8" s="33" t="s">
        <v>194</v>
      </c>
      <c r="D8" s="15">
        <v>12.9</v>
      </c>
      <c r="E8" s="13">
        <f aca="true" t="shared" si="0" ref="E8:E41">RANK(D8,D$8:D$41)</f>
        <v>11</v>
      </c>
      <c r="F8" s="15">
        <v>13.07</v>
      </c>
      <c r="G8" s="13">
        <f aca="true" t="shared" si="1" ref="G8:G41">RANK(F8,F$8:F$41)</f>
        <v>1</v>
      </c>
      <c r="H8" s="15">
        <v>12.3</v>
      </c>
      <c r="I8" s="13">
        <f aca="true" t="shared" si="2" ref="I8:I41">RANK(H8,H$8:H$41)</f>
        <v>3</v>
      </c>
      <c r="J8" s="15">
        <v>11.95</v>
      </c>
      <c r="K8" s="13">
        <f aca="true" t="shared" si="3" ref="K8:K41">RANK(J8,J$8:J$41)</f>
        <v>3</v>
      </c>
      <c r="L8" s="15">
        <v>12.6</v>
      </c>
      <c r="M8" s="13">
        <f aca="true" t="shared" si="4" ref="M8:M41">RANK(L8,L$8:L$41)</f>
        <v>2</v>
      </c>
      <c r="N8" s="14">
        <f aca="true" t="shared" si="5" ref="N8:N41">D8+F8+H8+J8+L8</f>
        <v>62.82</v>
      </c>
      <c r="O8" s="13">
        <f>RANK(N8,N$8:N$41)</f>
        <v>1</v>
      </c>
      <c r="P8" s="10" t="str">
        <f aca="true" t="shared" si="6" ref="P8:P41">IF(N8&lt;50,"F",(IF(N8&lt;55,"P",IF(N8&lt;60,"C","D"))))</f>
        <v>D</v>
      </c>
    </row>
    <row r="9" spans="1:16" ht="12.75">
      <c r="A9" s="30">
        <v>6</v>
      </c>
      <c r="B9" s="33" t="s">
        <v>236</v>
      </c>
      <c r="C9" s="33" t="s">
        <v>113</v>
      </c>
      <c r="D9" s="15">
        <v>13.1</v>
      </c>
      <c r="E9" s="13">
        <f t="shared" si="0"/>
        <v>5</v>
      </c>
      <c r="F9" s="15">
        <v>12.8</v>
      </c>
      <c r="G9" s="13">
        <f t="shared" si="1"/>
        <v>7</v>
      </c>
      <c r="H9" s="15">
        <v>12.6</v>
      </c>
      <c r="I9" s="13">
        <f t="shared" si="2"/>
        <v>1</v>
      </c>
      <c r="J9" s="15">
        <v>11.95</v>
      </c>
      <c r="K9" s="13">
        <f t="shared" si="3"/>
        <v>3</v>
      </c>
      <c r="L9" s="15">
        <v>12.35</v>
      </c>
      <c r="M9" s="13">
        <f t="shared" si="4"/>
        <v>7</v>
      </c>
      <c r="N9" s="14">
        <f t="shared" si="5"/>
        <v>62.800000000000004</v>
      </c>
      <c r="O9" s="13">
        <f>RANK(N9,N$8:N$41)</f>
        <v>2</v>
      </c>
      <c r="P9" s="10" t="str">
        <f t="shared" si="6"/>
        <v>D</v>
      </c>
    </row>
    <row r="10" spans="1:16" ht="12.75">
      <c r="A10" s="34" t="s">
        <v>88</v>
      </c>
      <c r="B10" s="33" t="s">
        <v>246</v>
      </c>
      <c r="C10" s="33" t="s">
        <v>117</v>
      </c>
      <c r="D10" s="15">
        <v>12.75</v>
      </c>
      <c r="E10" s="13">
        <f t="shared" si="0"/>
        <v>16</v>
      </c>
      <c r="F10" s="15">
        <v>13</v>
      </c>
      <c r="G10" s="13">
        <f t="shared" si="1"/>
        <v>5</v>
      </c>
      <c r="H10" s="15">
        <v>11.85</v>
      </c>
      <c r="I10" s="13">
        <f t="shared" si="2"/>
        <v>9</v>
      </c>
      <c r="J10" s="15">
        <v>12.4</v>
      </c>
      <c r="K10" s="13">
        <f t="shared" si="3"/>
        <v>1</v>
      </c>
      <c r="L10" s="15">
        <v>12.2</v>
      </c>
      <c r="M10" s="13">
        <f t="shared" si="4"/>
        <v>9</v>
      </c>
      <c r="N10" s="14">
        <f t="shared" si="5"/>
        <v>62.2</v>
      </c>
      <c r="O10" s="13">
        <f>RANK(N10,N$8:N$41)</f>
        <v>3</v>
      </c>
      <c r="P10" s="10" t="str">
        <f t="shared" si="6"/>
        <v>D</v>
      </c>
    </row>
    <row r="11" spans="1:16" ht="12.75">
      <c r="A11" s="45" t="s">
        <v>86</v>
      </c>
      <c r="B11" s="33" t="s">
        <v>84</v>
      </c>
      <c r="C11" s="33" t="s">
        <v>117</v>
      </c>
      <c r="D11" s="15">
        <v>13.25</v>
      </c>
      <c r="E11" s="13">
        <f t="shared" si="0"/>
        <v>4</v>
      </c>
      <c r="F11" s="15">
        <v>13.07</v>
      </c>
      <c r="G11" s="13">
        <f t="shared" si="1"/>
        <v>1</v>
      </c>
      <c r="H11" s="15">
        <v>12</v>
      </c>
      <c r="I11" s="13">
        <f t="shared" si="2"/>
        <v>5</v>
      </c>
      <c r="J11" s="15">
        <v>11.55</v>
      </c>
      <c r="K11" s="13">
        <f t="shared" si="3"/>
        <v>10</v>
      </c>
      <c r="L11" s="15">
        <v>11.6</v>
      </c>
      <c r="M11" s="13">
        <f t="shared" si="4"/>
        <v>20</v>
      </c>
      <c r="N11" s="14">
        <f t="shared" si="5"/>
        <v>61.470000000000006</v>
      </c>
      <c r="O11" s="13">
        <f>RANK(N11,N$8:N$41)</f>
        <v>4</v>
      </c>
      <c r="P11" s="10" t="str">
        <f t="shared" si="6"/>
        <v>D</v>
      </c>
    </row>
    <row r="12" spans="1:16" ht="12.75">
      <c r="A12" s="45" t="s">
        <v>260</v>
      </c>
      <c r="B12" s="33" t="s">
        <v>261</v>
      </c>
      <c r="C12" s="33" t="s">
        <v>194</v>
      </c>
      <c r="D12" s="15">
        <v>12.65</v>
      </c>
      <c r="E12" s="13">
        <f t="shared" si="0"/>
        <v>21</v>
      </c>
      <c r="F12" s="15">
        <v>12.67</v>
      </c>
      <c r="G12" s="13">
        <f t="shared" si="1"/>
        <v>12</v>
      </c>
      <c r="H12" s="15">
        <v>11.8</v>
      </c>
      <c r="I12" s="13">
        <f t="shared" si="2"/>
        <v>10</v>
      </c>
      <c r="J12" s="15">
        <v>11.7</v>
      </c>
      <c r="K12" s="13">
        <f t="shared" si="3"/>
        <v>7</v>
      </c>
      <c r="L12" s="15">
        <v>12.65</v>
      </c>
      <c r="M12" s="13">
        <f t="shared" si="4"/>
        <v>1</v>
      </c>
      <c r="N12" s="14">
        <f t="shared" si="5"/>
        <v>61.470000000000006</v>
      </c>
      <c r="O12" s="13">
        <v>4</v>
      </c>
      <c r="P12" s="10" t="str">
        <f t="shared" si="6"/>
        <v>D</v>
      </c>
    </row>
    <row r="13" spans="1:16" ht="12.75">
      <c r="A13" s="34" t="s">
        <v>32</v>
      </c>
      <c r="B13" s="33" t="s">
        <v>85</v>
      </c>
      <c r="C13" s="33" t="s">
        <v>117</v>
      </c>
      <c r="D13" s="15">
        <v>13.1</v>
      </c>
      <c r="E13" s="13">
        <f t="shared" si="0"/>
        <v>5</v>
      </c>
      <c r="F13" s="15">
        <v>12.83</v>
      </c>
      <c r="G13" s="13">
        <f t="shared" si="1"/>
        <v>6</v>
      </c>
      <c r="H13" s="15">
        <v>12.55</v>
      </c>
      <c r="I13" s="13">
        <f t="shared" si="2"/>
        <v>2</v>
      </c>
      <c r="J13" s="15">
        <v>11.2</v>
      </c>
      <c r="K13" s="13">
        <f t="shared" si="3"/>
        <v>17</v>
      </c>
      <c r="L13" s="15">
        <v>11.55</v>
      </c>
      <c r="M13" s="13">
        <f t="shared" si="4"/>
        <v>23</v>
      </c>
      <c r="N13" s="14">
        <f t="shared" si="5"/>
        <v>61.230000000000004</v>
      </c>
      <c r="O13" s="13">
        <f aca="true" t="shared" si="7" ref="O13:O41">RANK(N13,N$8:N$41)</f>
        <v>6</v>
      </c>
      <c r="P13" s="10" t="str">
        <f t="shared" si="6"/>
        <v>D</v>
      </c>
    </row>
    <row r="14" spans="1:16" ht="12.75">
      <c r="A14" s="43">
        <v>1</v>
      </c>
      <c r="B14" s="33" t="s">
        <v>231</v>
      </c>
      <c r="C14" s="33" t="s">
        <v>160</v>
      </c>
      <c r="D14" s="15">
        <v>12.85</v>
      </c>
      <c r="E14" s="13">
        <f t="shared" si="0"/>
        <v>13</v>
      </c>
      <c r="F14" s="15">
        <v>12.7</v>
      </c>
      <c r="G14" s="13">
        <f t="shared" si="1"/>
        <v>10</v>
      </c>
      <c r="H14" s="15">
        <v>11.55</v>
      </c>
      <c r="I14" s="13">
        <f t="shared" si="2"/>
        <v>14</v>
      </c>
      <c r="J14" s="15">
        <v>12.15</v>
      </c>
      <c r="K14" s="13">
        <f t="shared" si="3"/>
        <v>2</v>
      </c>
      <c r="L14" s="15">
        <v>11.85</v>
      </c>
      <c r="M14" s="13">
        <f t="shared" si="4"/>
        <v>14</v>
      </c>
      <c r="N14" s="14">
        <f t="shared" si="5"/>
        <v>61.099999999999994</v>
      </c>
      <c r="O14" s="13">
        <f t="shared" si="7"/>
        <v>7</v>
      </c>
      <c r="P14" s="10" t="str">
        <f t="shared" si="6"/>
        <v>D</v>
      </c>
    </row>
    <row r="15" spans="1:16" ht="12.75">
      <c r="A15" s="43">
        <v>2</v>
      </c>
      <c r="B15" s="33" t="s">
        <v>232</v>
      </c>
      <c r="C15" s="33" t="s">
        <v>176</v>
      </c>
      <c r="D15" s="15">
        <v>12.7</v>
      </c>
      <c r="E15" s="13">
        <f t="shared" si="0"/>
        <v>18</v>
      </c>
      <c r="F15" s="15">
        <v>12.13</v>
      </c>
      <c r="G15" s="13">
        <f t="shared" si="1"/>
        <v>22</v>
      </c>
      <c r="H15" s="15">
        <v>12</v>
      </c>
      <c r="I15" s="13">
        <f t="shared" si="2"/>
        <v>5</v>
      </c>
      <c r="J15" s="15">
        <v>11.6</v>
      </c>
      <c r="K15" s="13">
        <f t="shared" si="3"/>
        <v>9</v>
      </c>
      <c r="L15" s="15">
        <v>12.6</v>
      </c>
      <c r="M15" s="13">
        <f t="shared" si="4"/>
        <v>2</v>
      </c>
      <c r="N15" s="14">
        <f t="shared" si="5"/>
        <v>61.03</v>
      </c>
      <c r="O15" s="13">
        <f t="shared" si="7"/>
        <v>8</v>
      </c>
      <c r="P15" s="10" t="str">
        <f t="shared" si="6"/>
        <v>D</v>
      </c>
    </row>
    <row r="16" spans="1:16" ht="12.75">
      <c r="A16" s="48">
        <v>28</v>
      </c>
      <c r="B16" s="33" t="s">
        <v>250</v>
      </c>
      <c r="C16" s="33" t="s">
        <v>248</v>
      </c>
      <c r="D16" s="15">
        <v>13</v>
      </c>
      <c r="E16" s="13">
        <f t="shared" si="0"/>
        <v>7</v>
      </c>
      <c r="F16" s="15">
        <v>12.7</v>
      </c>
      <c r="G16" s="13">
        <f t="shared" si="1"/>
        <v>10</v>
      </c>
      <c r="H16" s="15">
        <v>11.45</v>
      </c>
      <c r="I16" s="13">
        <f t="shared" si="2"/>
        <v>17</v>
      </c>
      <c r="J16" s="15">
        <v>10.75</v>
      </c>
      <c r="K16" s="13">
        <f t="shared" si="3"/>
        <v>30</v>
      </c>
      <c r="L16" s="15">
        <v>12.55</v>
      </c>
      <c r="M16" s="13">
        <f t="shared" si="4"/>
        <v>5</v>
      </c>
      <c r="N16" s="14">
        <f t="shared" si="5"/>
        <v>60.45</v>
      </c>
      <c r="O16" s="13">
        <f t="shared" si="7"/>
        <v>9</v>
      </c>
      <c r="P16" s="10" t="str">
        <f t="shared" si="6"/>
        <v>D</v>
      </c>
    </row>
    <row r="17" spans="1:16" ht="12.75">
      <c r="A17" s="43">
        <v>61</v>
      </c>
      <c r="B17" s="33" t="s">
        <v>258</v>
      </c>
      <c r="C17" s="33" t="s">
        <v>194</v>
      </c>
      <c r="D17" s="15">
        <v>12.75</v>
      </c>
      <c r="E17" s="13">
        <f t="shared" si="0"/>
        <v>16</v>
      </c>
      <c r="F17" s="15">
        <v>12.37</v>
      </c>
      <c r="G17" s="13">
        <f t="shared" si="1"/>
        <v>18</v>
      </c>
      <c r="H17" s="15">
        <v>11.95</v>
      </c>
      <c r="I17" s="13">
        <f t="shared" si="2"/>
        <v>8</v>
      </c>
      <c r="J17" s="15">
        <v>11.2</v>
      </c>
      <c r="K17" s="13">
        <f t="shared" si="3"/>
        <v>17</v>
      </c>
      <c r="L17" s="15">
        <v>12.05</v>
      </c>
      <c r="M17" s="13">
        <f t="shared" si="4"/>
        <v>10</v>
      </c>
      <c r="N17" s="14">
        <f t="shared" si="5"/>
        <v>60.31999999999999</v>
      </c>
      <c r="O17" s="13">
        <f t="shared" si="7"/>
        <v>10</v>
      </c>
      <c r="P17" s="10" t="str">
        <f t="shared" si="6"/>
        <v>D</v>
      </c>
    </row>
    <row r="18" spans="1:16" ht="12.75">
      <c r="A18" s="57">
        <v>27</v>
      </c>
      <c r="B18" s="33" t="s">
        <v>249</v>
      </c>
      <c r="C18" s="33" t="s">
        <v>248</v>
      </c>
      <c r="D18" s="15">
        <v>12.45</v>
      </c>
      <c r="E18" s="13">
        <f t="shared" si="0"/>
        <v>23</v>
      </c>
      <c r="F18" s="15">
        <v>12.73</v>
      </c>
      <c r="G18" s="13">
        <f t="shared" si="1"/>
        <v>8</v>
      </c>
      <c r="H18" s="15">
        <v>11.55</v>
      </c>
      <c r="I18" s="13">
        <f t="shared" si="2"/>
        <v>14</v>
      </c>
      <c r="J18" s="15">
        <v>11.25</v>
      </c>
      <c r="K18" s="13">
        <f t="shared" si="3"/>
        <v>16</v>
      </c>
      <c r="L18" s="15">
        <v>12.3</v>
      </c>
      <c r="M18" s="13">
        <f t="shared" si="4"/>
        <v>8</v>
      </c>
      <c r="N18" s="14">
        <f t="shared" si="5"/>
        <v>60.28</v>
      </c>
      <c r="O18" s="13">
        <f t="shared" si="7"/>
        <v>11</v>
      </c>
      <c r="P18" s="10" t="str">
        <f t="shared" si="6"/>
        <v>D</v>
      </c>
    </row>
    <row r="19" spans="1:16" ht="12.75">
      <c r="A19" s="34" t="s">
        <v>22</v>
      </c>
      <c r="B19" s="33" t="s">
        <v>233</v>
      </c>
      <c r="C19" s="33" t="s">
        <v>176</v>
      </c>
      <c r="D19" s="15">
        <v>12.45</v>
      </c>
      <c r="E19" s="13">
        <f t="shared" si="0"/>
        <v>23</v>
      </c>
      <c r="F19" s="15">
        <v>12.53</v>
      </c>
      <c r="G19" s="13">
        <f t="shared" si="1"/>
        <v>15</v>
      </c>
      <c r="H19" s="15">
        <v>11.75</v>
      </c>
      <c r="I19" s="13">
        <f t="shared" si="2"/>
        <v>11</v>
      </c>
      <c r="J19" s="15">
        <v>10.95</v>
      </c>
      <c r="K19" s="13">
        <f t="shared" si="3"/>
        <v>25</v>
      </c>
      <c r="L19" s="15">
        <v>12.6</v>
      </c>
      <c r="M19" s="13">
        <f t="shared" si="4"/>
        <v>2</v>
      </c>
      <c r="N19" s="14">
        <f t="shared" si="5"/>
        <v>60.279999999999994</v>
      </c>
      <c r="O19" s="13">
        <f t="shared" si="7"/>
        <v>12</v>
      </c>
      <c r="P19" s="10" t="str">
        <f t="shared" si="6"/>
        <v>D</v>
      </c>
    </row>
    <row r="20" spans="1:16" ht="12.75">
      <c r="A20" s="29" t="s">
        <v>116</v>
      </c>
      <c r="B20" s="33" t="s">
        <v>235</v>
      </c>
      <c r="C20" s="33" t="s">
        <v>176</v>
      </c>
      <c r="D20" s="15">
        <v>12.85</v>
      </c>
      <c r="E20" s="13">
        <f t="shared" si="0"/>
        <v>13</v>
      </c>
      <c r="F20" s="15">
        <v>12.27</v>
      </c>
      <c r="G20" s="13">
        <f t="shared" si="1"/>
        <v>19</v>
      </c>
      <c r="H20" s="15">
        <v>12</v>
      </c>
      <c r="I20" s="13">
        <f t="shared" si="2"/>
        <v>5</v>
      </c>
      <c r="J20" s="15">
        <v>11</v>
      </c>
      <c r="K20" s="13">
        <f t="shared" si="3"/>
        <v>22</v>
      </c>
      <c r="L20" s="15">
        <v>12.05</v>
      </c>
      <c r="M20" s="13">
        <f t="shared" si="4"/>
        <v>10</v>
      </c>
      <c r="N20" s="14">
        <f t="shared" si="5"/>
        <v>60.17</v>
      </c>
      <c r="O20" s="13">
        <f t="shared" si="7"/>
        <v>13</v>
      </c>
      <c r="P20" s="10" t="str">
        <f t="shared" si="6"/>
        <v>D</v>
      </c>
    </row>
    <row r="21" spans="1:16" ht="12.75">
      <c r="A21" s="34">
        <v>18</v>
      </c>
      <c r="B21" s="33" t="s">
        <v>56</v>
      </c>
      <c r="C21" s="36" t="s">
        <v>120</v>
      </c>
      <c r="D21" s="15">
        <v>13.75</v>
      </c>
      <c r="E21" s="13">
        <f t="shared" si="0"/>
        <v>1</v>
      </c>
      <c r="F21" s="15">
        <v>12.57</v>
      </c>
      <c r="G21" s="13">
        <f t="shared" si="1"/>
        <v>14</v>
      </c>
      <c r="H21" s="15">
        <v>10.5</v>
      </c>
      <c r="I21" s="13">
        <f t="shared" si="2"/>
        <v>27</v>
      </c>
      <c r="J21" s="15">
        <v>11.65</v>
      </c>
      <c r="K21" s="13">
        <f t="shared" si="3"/>
        <v>8</v>
      </c>
      <c r="L21" s="15">
        <v>11.4</v>
      </c>
      <c r="M21" s="13">
        <f t="shared" si="4"/>
        <v>25</v>
      </c>
      <c r="N21" s="14">
        <f t="shared" si="5"/>
        <v>59.87</v>
      </c>
      <c r="O21" s="13">
        <f t="shared" si="7"/>
        <v>14</v>
      </c>
      <c r="P21" s="10" t="str">
        <f t="shared" si="6"/>
        <v>C</v>
      </c>
    </row>
    <row r="22" spans="1:16" ht="12.75">
      <c r="A22" s="34" t="s">
        <v>31</v>
      </c>
      <c r="B22" s="33" t="s">
        <v>140</v>
      </c>
      <c r="C22" s="33" t="s">
        <v>121</v>
      </c>
      <c r="D22" s="15">
        <v>12.7</v>
      </c>
      <c r="E22" s="13">
        <f t="shared" si="0"/>
        <v>18</v>
      </c>
      <c r="F22" s="15">
        <v>13.03</v>
      </c>
      <c r="G22" s="13">
        <f t="shared" si="1"/>
        <v>3</v>
      </c>
      <c r="H22" s="15">
        <v>11.5</v>
      </c>
      <c r="I22" s="13">
        <f t="shared" si="2"/>
        <v>16</v>
      </c>
      <c r="J22" s="15">
        <v>11.3</v>
      </c>
      <c r="K22" s="13">
        <f t="shared" si="3"/>
        <v>14</v>
      </c>
      <c r="L22" s="15">
        <v>11.15</v>
      </c>
      <c r="M22" s="13">
        <f t="shared" si="4"/>
        <v>29</v>
      </c>
      <c r="N22" s="14">
        <f t="shared" si="5"/>
        <v>59.68</v>
      </c>
      <c r="O22" s="13">
        <f t="shared" si="7"/>
        <v>15</v>
      </c>
      <c r="P22" s="10" t="str">
        <f t="shared" si="6"/>
        <v>C</v>
      </c>
    </row>
    <row r="23" spans="1:16" ht="12.75">
      <c r="A23" s="44" t="s">
        <v>262</v>
      </c>
      <c r="B23" s="33" t="s">
        <v>188</v>
      </c>
      <c r="C23" s="33" t="s">
        <v>187</v>
      </c>
      <c r="D23" s="15">
        <v>12.8</v>
      </c>
      <c r="E23" s="13">
        <f t="shared" si="0"/>
        <v>15</v>
      </c>
      <c r="F23" s="15">
        <v>12.1</v>
      </c>
      <c r="G23" s="13">
        <f t="shared" si="1"/>
        <v>23</v>
      </c>
      <c r="H23" s="15">
        <v>10.9</v>
      </c>
      <c r="I23" s="13">
        <f t="shared" si="2"/>
        <v>23</v>
      </c>
      <c r="J23" s="15">
        <v>11.9</v>
      </c>
      <c r="K23" s="13">
        <f t="shared" si="3"/>
        <v>5</v>
      </c>
      <c r="L23" s="15">
        <v>11.8</v>
      </c>
      <c r="M23" s="13">
        <f t="shared" si="4"/>
        <v>15</v>
      </c>
      <c r="N23" s="14">
        <f t="shared" si="5"/>
        <v>59.5</v>
      </c>
      <c r="O23" s="13">
        <f t="shared" si="7"/>
        <v>16</v>
      </c>
      <c r="P23" s="10" t="str">
        <f t="shared" si="6"/>
        <v>C</v>
      </c>
    </row>
    <row r="24" spans="1:16" ht="12.75">
      <c r="A24" s="34" t="s">
        <v>186</v>
      </c>
      <c r="B24" s="33" t="s">
        <v>237</v>
      </c>
      <c r="C24" s="33" t="s">
        <v>124</v>
      </c>
      <c r="D24" s="15">
        <v>12.35</v>
      </c>
      <c r="E24" s="13">
        <f t="shared" si="0"/>
        <v>28</v>
      </c>
      <c r="F24" s="15">
        <v>12.07</v>
      </c>
      <c r="G24" s="13">
        <f t="shared" si="1"/>
        <v>25</v>
      </c>
      <c r="H24" s="15">
        <v>11.65</v>
      </c>
      <c r="I24" s="13">
        <f t="shared" si="2"/>
        <v>13</v>
      </c>
      <c r="J24" s="15">
        <v>11.8</v>
      </c>
      <c r="K24" s="13">
        <f t="shared" si="3"/>
        <v>6</v>
      </c>
      <c r="L24" s="15">
        <v>11.5</v>
      </c>
      <c r="M24" s="13">
        <f t="shared" si="4"/>
        <v>24</v>
      </c>
      <c r="N24" s="14">
        <f t="shared" si="5"/>
        <v>59.370000000000005</v>
      </c>
      <c r="O24" s="13">
        <f t="shared" si="7"/>
        <v>17</v>
      </c>
      <c r="P24" s="10" t="str">
        <f t="shared" si="6"/>
        <v>C</v>
      </c>
    </row>
    <row r="25" spans="1:16" ht="12.75">
      <c r="A25" s="34" t="s">
        <v>92</v>
      </c>
      <c r="B25" s="33" t="s">
        <v>136</v>
      </c>
      <c r="C25" s="33" t="s">
        <v>248</v>
      </c>
      <c r="D25" s="15">
        <v>12</v>
      </c>
      <c r="E25" s="13">
        <f t="shared" si="0"/>
        <v>31</v>
      </c>
      <c r="F25" s="15">
        <v>12.73</v>
      </c>
      <c r="G25" s="13">
        <f t="shared" si="1"/>
        <v>8</v>
      </c>
      <c r="H25" s="15">
        <v>12.1</v>
      </c>
      <c r="I25" s="13">
        <f t="shared" si="2"/>
        <v>4</v>
      </c>
      <c r="J25" s="15">
        <v>11.3</v>
      </c>
      <c r="K25" s="13">
        <f t="shared" si="3"/>
        <v>14</v>
      </c>
      <c r="L25" s="15">
        <v>11.15</v>
      </c>
      <c r="M25" s="13">
        <f t="shared" si="4"/>
        <v>29</v>
      </c>
      <c r="N25" s="14">
        <f t="shared" si="5"/>
        <v>59.279999999999994</v>
      </c>
      <c r="O25" s="13">
        <f t="shared" si="7"/>
        <v>18</v>
      </c>
      <c r="P25" s="10" t="str">
        <f t="shared" si="6"/>
        <v>C</v>
      </c>
    </row>
    <row r="26" spans="1:16" ht="12.75">
      <c r="A26" s="34" t="s">
        <v>34</v>
      </c>
      <c r="B26" s="33" t="s">
        <v>247</v>
      </c>
      <c r="C26" s="33" t="s">
        <v>153</v>
      </c>
      <c r="D26" s="15">
        <v>12</v>
      </c>
      <c r="E26" s="13">
        <f t="shared" si="0"/>
        <v>31</v>
      </c>
      <c r="F26" s="15">
        <v>12.6</v>
      </c>
      <c r="G26" s="13">
        <f t="shared" si="1"/>
        <v>13</v>
      </c>
      <c r="H26" s="15">
        <v>11.4</v>
      </c>
      <c r="I26" s="13">
        <f t="shared" si="2"/>
        <v>18</v>
      </c>
      <c r="J26" s="15">
        <v>11.4</v>
      </c>
      <c r="K26" s="13">
        <f t="shared" si="3"/>
        <v>11</v>
      </c>
      <c r="L26" s="15">
        <v>11.7</v>
      </c>
      <c r="M26" s="13">
        <f t="shared" si="4"/>
        <v>18</v>
      </c>
      <c r="N26" s="14">
        <f t="shared" si="5"/>
        <v>59.099999999999994</v>
      </c>
      <c r="O26" s="13">
        <f t="shared" si="7"/>
        <v>19</v>
      </c>
      <c r="P26" s="10" t="str">
        <f t="shared" si="6"/>
        <v>C</v>
      </c>
    </row>
    <row r="27" spans="1:16" ht="12.75">
      <c r="A27" s="45" t="s">
        <v>25</v>
      </c>
      <c r="B27" s="33" t="s">
        <v>239</v>
      </c>
      <c r="C27" s="33" t="s">
        <v>124</v>
      </c>
      <c r="D27" s="15">
        <v>12.35</v>
      </c>
      <c r="E27" s="13">
        <f t="shared" si="0"/>
        <v>28</v>
      </c>
      <c r="F27" s="15">
        <v>11.47</v>
      </c>
      <c r="G27" s="13">
        <f t="shared" si="1"/>
        <v>29</v>
      </c>
      <c r="H27" s="15">
        <v>11.75</v>
      </c>
      <c r="I27" s="13">
        <f t="shared" si="2"/>
        <v>11</v>
      </c>
      <c r="J27" s="15">
        <v>11.4</v>
      </c>
      <c r="K27" s="13">
        <f t="shared" si="3"/>
        <v>11</v>
      </c>
      <c r="L27" s="15">
        <v>11.95</v>
      </c>
      <c r="M27" s="13">
        <f t="shared" si="4"/>
        <v>12</v>
      </c>
      <c r="N27" s="14">
        <f t="shared" si="5"/>
        <v>58.92</v>
      </c>
      <c r="O27" s="13">
        <f t="shared" si="7"/>
        <v>20</v>
      </c>
      <c r="P27" s="10" t="str">
        <f t="shared" si="6"/>
        <v>C</v>
      </c>
    </row>
    <row r="28" spans="1:16" ht="12.75">
      <c r="A28" s="34" t="s">
        <v>35</v>
      </c>
      <c r="B28" s="33" t="s">
        <v>138</v>
      </c>
      <c r="C28" s="33" t="s">
        <v>248</v>
      </c>
      <c r="D28" s="15">
        <v>12.9</v>
      </c>
      <c r="E28" s="13">
        <f t="shared" si="0"/>
        <v>11</v>
      </c>
      <c r="F28" s="15">
        <v>13.03</v>
      </c>
      <c r="G28" s="13">
        <f t="shared" si="1"/>
        <v>3</v>
      </c>
      <c r="H28" s="15">
        <v>10.35</v>
      </c>
      <c r="I28" s="13">
        <f t="shared" si="2"/>
        <v>29</v>
      </c>
      <c r="J28" s="15">
        <v>11</v>
      </c>
      <c r="K28" s="13">
        <f t="shared" si="3"/>
        <v>22</v>
      </c>
      <c r="L28" s="15">
        <v>11.25</v>
      </c>
      <c r="M28" s="13">
        <f t="shared" si="4"/>
        <v>28</v>
      </c>
      <c r="N28" s="14">
        <f t="shared" si="5"/>
        <v>58.53</v>
      </c>
      <c r="O28" s="13">
        <f t="shared" si="7"/>
        <v>21</v>
      </c>
      <c r="P28" s="10" t="str">
        <f t="shared" si="6"/>
        <v>C</v>
      </c>
    </row>
    <row r="29" spans="1:16" ht="12.75">
      <c r="A29" s="45" t="s">
        <v>129</v>
      </c>
      <c r="B29" s="33" t="s">
        <v>245</v>
      </c>
      <c r="C29" s="33" t="s">
        <v>117</v>
      </c>
      <c r="D29" s="15">
        <v>13.45</v>
      </c>
      <c r="E29" s="13">
        <f t="shared" si="0"/>
        <v>2</v>
      </c>
      <c r="F29" s="15">
        <v>12.47</v>
      </c>
      <c r="G29" s="13">
        <f t="shared" si="1"/>
        <v>16</v>
      </c>
      <c r="H29" s="15">
        <v>10.95</v>
      </c>
      <c r="I29" s="13">
        <f t="shared" si="2"/>
        <v>21</v>
      </c>
      <c r="J29" s="15">
        <v>10.25</v>
      </c>
      <c r="K29" s="13">
        <f t="shared" si="3"/>
        <v>34</v>
      </c>
      <c r="L29" s="15">
        <v>11.4</v>
      </c>
      <c r="M29" s="13">
        <f t="shared" si="4"/>
        <v>25</v>
      </c>
      <c r="N29" s="14">
        <f t="shared" si="5"/>
        <v>58.52</v>
      </c>
      <c r="O29" s="13">
        <f t="shared" si="7"/>
        <v>22</v>
      </c>
      <c r="P29" s="10" t="str">
        <f t="shared" si="6"/>
        <v>C</v>
      </c>
    </row>
    <row r="30" spans="1:16" ht="12.75">
      <c r="A30" s="29" t="s">
        <v>23</v>
      </c>
      <c r="B30" s="33" t="s">
        <v>234</v>
      </c>
      <c r="C30" s="33" t="s">
        <v>176</v>
      </c>
      <c r="D30" s="15">
        <v>12.95</v>
      </c>
      <c r="E30" s="13">
        <f t="shared" si="0"/>
        <v>9</v>
      </c>
      <c r="F30" s="15">
        <v>11.7</v>
      </c>
      <c r="G30" s="13">
        <f t="shared" si="1"/>
        <v>28</v>
      </c>
      <c r="H30" s="15">
        <v>10.9</v>
      </c>
      <c r="I30" s="13">
        <f t="shared" si="2"/>
        <v>23</v>
      </c>
      <c r="J30" s="15">
        <v>11.1</v>
      </c>
      <c r="K30" s="13">
        <f t="shared" si="3"/>
        <v>19</v>
      </c>
      <c r="L30" s="15">
        <v>11.6</v>
      </c>
      <c r="M30" s="13">
        <f t="shared" si="4"/>
        <v>20</v>
      </c>
      <c r="N30" s="14">
        <f t="shared" si="5"/>
        <v>58.25</v>
      </c>
      <c r="O30" s="13">
        <f t="shared" si="7"/>
        <v>23</v>
      </c>
      <c r="P30" s="10" t="str">
        <f t="shared" si="6"/>
        <v>C</v>
      </c>
    </row>
    <row r="31" spans="1:16" ht="12.75">
      <c r="A31" s="45" t="s">
        <v>29</v>
      </c>
      <c r="B31" s="33" t="s">
        <v>190</v>
      </c>
      <c r="C31" s="33" t="s">
        <v>121</v>
      </c>
      <c r="D31" s="15">
        <v>13.45</v>
      </c>
      <c r="E31" s="13">
        <f t="shared" si="0"/>
        <v>2</v>
      </c>
      <c r="F31" s="15">
        <v>10.87</v>
      </c>
      <c r="G31" s="13">
        <f t="shared" si="1"/>
        <v>32</v>
      </c>
      <c r="H31" s="15">
        <v>11.2</v>
      </c>
      <c r="I31" s="13">
        <f t="shared" si="2"/>
        <v>19</v>
      </c>
      <c r="J31" s="15">
        <v>11.1</v>
      </c>
      <c r="K31" s="13">
        <f t="shared" si="3"/>
        <v>19</v>
      </c>
      <c r="L31" s="15">
        <v>11.6</v>
      </c>
      <c r="M31" s="13">
        <f t="shared" si="4"/>
        <v>20</v>
      </c>
      <c r="N31" s="14">
        <f t="shared" si="5"/>
        <v>58.22</v>
      </c>
      <c r="O31" s="13">
        <f t="shared" si="7"/>
        <v>24</v>
      </c>
      <c r="P31" s="10" t="str">
        <f t="shared" si="6"/>
        <v>C</v>
      </c>
    </row>
    <row r="32" spans="1:16" ht="12.75">
      <c r="A32" s="34" t="s">
        <v>24</v>
      </c>
      <c r="B32" s="33" t="s">
        <v>238</v>
      </c>
      <c r="C32" s="33" t="s">
        <v>124</v>
      </c>
      <c r="D32" s="15">
        <v>12.65</v>
      </c>
      <c r="E32" s="13">
        <f t="shared" si="0"/>
        <v>21</v>
      </c>
      <c r="F32" s="15">
        <v>12.07</v>
      </c>
      <c r="G32" s="13">
        <f t="shared" si="1"/>
        <v>25</v>
      </c>
      <c r="H32" s="15">
        <v>10.5</v>
      </c>
      <c r="I32" s="13">
        <f t="shared" si="2"/>
        <v>27</v>
      </c>
      <c r="J32" s="15">
        <v>10.9</v>
      </c>
      <c r="K32" s="13">
        <f t="shared" si="3"/>
        <v>26</v>
      </c>
      <c r="L32" s="15">
        <v>11.9</v>
      </c>
      <c r="M32" s="13">
        <f t="shared" si="4"/>
        <v>13</v>
      </c>
      <c r="N32" s="14">
        <f t="shared" si="5"/>
        <v>58.019999999999996</v>
      </c>
      <c r="O32" s="13">
        <f t="shared" si="7"/>
        <v>25</v>
      </c>
      <c r="P32" s="10" t="str">
        <f t="shared" si="6"/>
        <v>C</v>
      </c>
    </row>
    <row r="33" spans="1:16" ht="12.75">
      <c r="A33" s="45" t="s">
        <v>30</v>
      </c>
      <c r="B33" s="33" t="s">
        <v>139</v>
      </c>
      <c r="C33" s="33" t="s">
        <v>121</v>
      </c>
      <c r="D33" s="15">
        <v>11.55</v>
      </c>
      <c r="E33" s="13">
        <f t="shared" si="0"/>
        <v>34</v>
      </c>
      <c r="F33" s="15">
        <v>12.23</v>
      </c>
      <c r="G33" s="13">
        <f t="shared" si="1"/>
        <v>21</v>
      </c>
      <c r="H33" s="15">
        <v>10.85</v>
      </c>
      <c r="I33" s="13">
        <f t="shared" si="2"/>
        <v>25</v>
      </c>
      <c r="J33" s="15">
        <v>10.8</v>
      </c>
      <c r="K33" s="13">
        <f t="shared" si="3"/>
        <v>28</v>
      </c>
      <c r="L33" s="15">
        <v>12.45</v>
      </c>
      <c r="M33" s="13">
        <f t="shared" si="4"/>
        <v>6</v>
      </c>
      <c r="N33" s="14">
        <f t="shared" si="5"/>
        <v>57.88000000000001</v>
      </c>
      <c r="O33" s="13">
        <f t="shared" si="7"/>
        <v>26</v>
      </c>
      <c r="P33" s="10" t="str">
        <f t="shared" si="6"/>
        <v>C</v>
      </c>
    </row>
    <row r="34" spans="1:16" ht="12.75">
      <c r="A34" s="45" t="s">
        <v>33</v>
      </c>
      <c r="B34" s="33" t="s">
        <v>134</v>
      </c>
      <c r="C34" s="33" t="s">
        <v>153</v>
      </c>
      <c r="D34" s="15">
        <v>12.45</v>
      </c>
      <c r="E34" s="13">
        <f t="shared" si="0"/>
        <v>23</v>
      </c>
      <c r="F34" s="15">
        <v>12.1</v>
      </c>
      <c r="G34" s="13">
        <f t="shared" si="1"/>
        <v>23</v>
      </c>
      <c r="H34" s="15">
        <v>10.75</v>
      </c>
      <c r="I34" s="13">
        <f t="shared" si="2"/>
        <v>26</v>
      </c>
      <c r="J34" s="15">
        <v>10.6</v>
      </c>
      <c r="K34" s="13">
        <f t="shared" si="3"/>
        <v>31</v>
      </c>
      <c r="L34" s="15">
        <v>10.5</v>
      </c>
      <c r="M34" s="13">
        <f t="shared" si="4"/>
        <v>31</v>
      </c>
      <c r="N34" s="14">
        <f t="shared" si="5"/>
        <v>56.4</v>
      </c>
      <c r="O34" s="13">
        <f t="shared" si="7"/>
        <v>27</v>
      </c>
      <c r="P34" s="10" t="str">
        <f t="shared" si="6"/>
        <v>C</v>
      </c>
    </row>
    <row r="35" spans="1:16" ht="12.75">
      <c r="A35" s="34" t="s">
        <v>26</v>
      </c>
      <c r="B35" s="33" t="s">
        <v>240</v>
      </c>
      <c r="C35" s="33" t="s">
        <v>114</v>
      </c>
      <c r="D35" s="15">
        <v>12.15</v>
      </c>
      <c r="E35" s="13">
        <f t="shared" si="0"/>
        <v>30</v>
      </c>
      <c r="F35" s="15">
        <v>11.93</v>
      </c>
      <c r="G35" s="13">
        <f t="shared" si="1"/>
        <v>27</v>
      </c>
      <c r="H35" s="15">
        <v>11</v>
      </c>
      <c r="I35" s="13">
        <f t="shared" si="2"/>
        <v>20</v>
      </c>
      <c r="J35" s="15">
        <v>10.8</v>
      </c>
      <c r="K35" s="13">
        <f t="shared" si="3"/>
        <v>28</v>
      </c>
      <c r="L35" s="15">
        <v>10.5</v>
      </c>
      <c r="M35" s="13">
        <f t="shared" si="4"/>
        <v>31</v>
      </c>
      <c r="N35" s="14">
        <f t="shared" si="5"/>
        <v>56.379999999999995</v>
      </c>
      <c r="O35" s="13">
        <f t="shared" si="7"/>
        <v>28</v>
      </c>
      <c r="P35" s="10" t="str">
        <f t="shared" si="6"/>
        <v>C</v>
      </c>
    </row>
    <row r="36" spans="1:16" ht="12.75">
      <c r="A36" s="43">
        <v>66</v>
      </c>
      <c r="B36" s="33" t="s">
        <v>264</v>
      </c>
      <c r="C36" s="33" t="s">
        <v>187</v>
      </c>
      <c r="D36" s="21">
        <v>12</v>
      </c>
      <c r="E36" s="13">
        <f t="shared" si="0"/>
        <v>31</v>
      </c>
      <c r="F36" s="21">
        <v>10.2</v>
      </c>
      <c r="G36" s="13">
        <f t="shared" si="1"/>
        <v>34</v>
      </c>
      <c r="H36" s="21">
        <v>10.95</v>
      </c>
      <c r="I36" s="13">
        <f t="shared" si="2"/>
        <v>21</v>
      </c>
      <c r="J36" s="21">
        <v>11.35</v>
      </c>
      <c r="K36" s="13">
        <f t="shared" si="3"/>
        <v>13</v>
      </c>
      <c r="L36" s="21">
        <v>11.75</v>
      </c>
      <c r="M36" s="13">
        <f t="shared" si="4"/>
        <v>16</v>
      </c>
      <c r="N36" s="22">
        <f t="shared" si="5"/>
        <v>56.25</v>
      </c>
      <c r="O36" s="13">
        <f t="shared" si="7"/>
        <v>29</v>
      </c>
      <c r="P36" s="10" t="str">
        <f t="shared" si="6"/>
        <v>C</v>
      </c>
    </row>
    <row r="37" spans="1:16" ht="12.75">
      <c r="A37" s="56" t="s">
        <v>27</v>
      </c>
      <c r="B37" s="33" t="s">
        <v>193</v>
      </c>
      <c r="C37" s="33" t="s">
        <v>241</v>
      </c>
      <c r="D37" s="15">
        <v>12.4</v>
      </c>
      <c r="E37" s="13">
        <f t="shared" si="0"/>
        <v>27</v>
      </c>
      <c r="F37" s="15">
        <v>11.1</v>
      </c>
      <c r="G37" s="13">
        <f t="shared" si="1"/>
        <v>31</v>
      </c>
      <c r="H37" s="15">
        <v>10.05</v>
      </c>
      <c r="I37" s="13">
        <f t="shared" si="2"/>
        <v>30</v>
      </c>
      <c r="J37" s="15">
        <v>11</v>
      </c>
      <c r="K37" s="13">
        <f t="shared" si="3"/>
        <v>22</v>
      </c>
      <c r="L37" s="15">
        <v>11.65</v>
      </c>
      <c r="M37" s="13">
        <f t="shared" si="4"/>
        <v>19</v>
      </c>
      <c r="N37" s="14">
        <f t="shared" si="5"/>
        <v>56.199999999999996</v>
      </c>
      <c r="O37" s="13">
        <f t="shared" si="7"/>
        <v>30</v>
      </c>
      <c r="P37" s="10" t="str">
        <f t="shared" si="6"/>
        <v>C</v>
      </c>
    </row>
    <row r="38" spans="1:16" ht="12.75">
      <c r="A38" s="44" t="s">
        <v>55</v>
      </c>
      <c r="B38" s="33" t="s">
        <v>263</v>
      </c>
      <c r="C38" s="33" t="s">
        <v>187</v>
      </c>
      <c r="D38" s="15">
        <v>12.7</v>
      </c>
      <c r="E38" s="13">
        <f t="shared" si="0"/>
        <v>18</v>
      </c>
      <c r="F38" s="15">
        <v>10.27</v>
      </c>
      <c r="G38" s="13">
        <f t="shared" si="1"/>
        <v>33</v>
      </c>
      <c r="H38" s="15">
        <v>9.55</v>
      </c>
      <c r="I38" s="13">
        <f t="shared" si="2"/>
        <v>32</v>
      </c>
      <c r="J38" s="15">
        <v>11.1</v>
      </c>
      <c r="K38" s="13">
        <f t="shared" si="3"/>
        <v>19</v>
      </c>
      <c r="L38" s="15">
        <v>11.75</v>
      </c>
      <c r="M38" s="13">
        <f t="shared" si="4"/>
        <v>16</v>
      </c>
      <c r="N38" s="14">
        <f t="shared" si="5"/>
        <v>55.37</v>
      </c>
      <c r="O38" s="13">
        <f t="shared" si="7"/>
        <v>31</v>
      </c>
      <c r="P38" s="10" t="str">
        <f t="shared" si="6"/>
        <v>C</v>
      </c>
    </row>
    <row r="39" spans="1:16" ht="12.75">
      <c r="A39" s="45" t="s">
        <v>83</v>
      </c>
      <c r="B39" s="33" t="s">
        <v>244</v>
      </c>
      <c r="C39" s="33" t="s">
        <v>121</v>
      </c>
      <c r="D39" s="15">
        <v>13</v>
      </c>
      <c r="E39" s="13">
        <f t="shared" si="0"/>
        <v>7</v>
      </c>
      <c r="F39" s="15">
        <v>12.27</v>
      </c>
      <c r="G39" s="13">
        <f t="shared" si="1"/>
        <v>19</v>
      </c>
      <c r="H39" s="15">
        <v>9.7</v>
      </c>
      <c r="I39" s="13">
        <f t="shared" si="2"/>
        <v>31</v>
      </c>
      <c r="J39" s="15">
        <v>10.85</v>
      </c>
      <c r="K39" s="13">
        <f t="shared" si="3"/>
        <v>27</v>
      </c>
      <c r="L39" s="15">
        <v>9.35</v>
      </c>
      <c r="M39" s="13">
        <f t="shared" si="4"/>
        <v>34</v>
      </c>
      <c r="N39" s="14">
        <f t="shared" si="5"/>
        <v>55.17</v>
      </c>
      <c r="O39" s="13">
        <f t="shared" si="7"/>
        <v>32</v>
      </c>
      <c r="P39" s="10" t="str">
        <f t="shared" si="6"/>
        <v>C</v>
      </c>
    </row>
    <row r="40" spans="1:16" ht="12.75">
      <c r="A40" s="45" t="s">
        <v>80</v>
      </c>
      <c r="B40" s="33" t="s">
        <v>243</v>
      </c>
      <c r="C40" s="33" t="s">
        <v>121</v>
      </c>
      <c r="D40" s="15">
        <v>12.95</v>
      </c>
      <c r="E40" s="13">
        <f t="shared" si="0"/>
        <v>9</v>
      </c>
      <c r="F40" s="15">
        <v>12.43</v>
      </c>
      <c r="G40" s="13">
        <f t="shared" si="1"/>
        <v>17</v>
      </c>
      <c r="H40" s="15">
        <v>8.95</v>
      </c>
      <c r="I40" s="13">
        <f t="shared" si="2"/>
        <v>33</v>
      </c>
      <c r="J40" s="15">
        <v>10.6</v>
      </c>
      <c r="K40" s="13">
        <f t="shared" si="3"/>
        <v>31</v>
      </c>
      <c r="L40" s="15">
        <v>10.15</v>
      </c>
      <c r="M40" s="13">
        <f t="shared" si="4"/>
        <v>33</v>
      </c>
      <c r="N40" s="14">
        <f t="shared" si="5"/>
        <v>55.08</v>
      </c>
      <c r="O40" s="13">
        <f t="shared" si="7"/>
        <v>33</v>
      </c>
      <c r="P40" s="10" t="str">
        <f t="shared" si="6"/>
        <v>C</v>
      </c>
    </row>
    <row r="41" spans="1:16" s="23" customFormat="1" ht="12.75">
      <c r="A41" s="44" t="s">
        <v>28</v>
      </c>
      <c r="B41" s="33" t="s">
        <v>242</v>
      </c>
      <c r="C41" s="33" t="s">
        <v>241</v>
      </c>
      <c r="D41" s="15">
        <v>12.45</v>
      </c>
      <c r="E41" s="13">
        <f t="shared" si="0"/>
        <v>23</v>
      </c>
      <c r="F41" s="15">
        <v>11.47</v>
      </c>
      <c r="G41" s="13">
        <f t="shared" si="1"/>
        <v>29</v>
      </c>
      <c r="H41" s="15">
        <v>8.9</v>
      </c>
      <c r="I41" s="13">
        <f t="shared" si="2"/>
        <v>34</v>
      </c>
      <c r="J41" s="15">
        <v>10.45</v>
      </c>
      <c r="K41" s="13">
        <f t="shared" si="3"/>
        <v>33</v>
      </c>
      <c r="L41" s="15">
        <v>11.3</v>
      </c>
      <c r="M41" s="13">
        <f t="shared" si="4"/>
        <v>27</v>
      </c>
      <c r="N41" s="14">
        <f t="shared" si="5"/>
        <v>54.56999999999999</v>
      </c>
      <c r="O41" s="13">
        <f t="shared" si="7"/>
        <v>34</v>
      </c>
      <c r="P41" s="10" t="str">
        <f t="shared" si="6"/>
        <v>P</v>
      </c>
    </row>
    <row r="42" spans="4:15" ht="12.75"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4:15" ht="12.75"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4:14" ht="12.75"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4:14" ht="12.75"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4:14" ht="12.75"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4:14" ht="12.75"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4:14" ht="12.75"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4:14" ht="12.75"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4:14" ht="12.75"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4:14" ht="12.75"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4:14" ht="12.75"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4:14" ht="12.75"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4:14" ht="12.75"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4:14" ht="12.75"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4:14" ht="12.75"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4:14" ht="12.75"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4:14" ht="12.75"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4:14" ht="12.75"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4:14" ht="12.75"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4:14" ht="12.75"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4:14" ht="12.75"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4:14" ht="12.75"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4:14" ht="12.75"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4:14" ht="12.75"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4:14" ht="12.75"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4:14" ht="12.75"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4:14" ht="12.75"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4:14" ht="12.75"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4:14" ht="12.75"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4:14" ht="12.75"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4:14" ht="12.75"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4:14" ht="12.75"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4:14" ht="12.75"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4:14" ht="12.75"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4:14" ht="12.75"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4:14" ht="12.75"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4:14" ht="12.75"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4:14" ht="12.75"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4:14" ht="12.75"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4:14" ht="12.75"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4:14" ht="12.75"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4:14" ht="12.75"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4:14" ht="12.75"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4:14" ht="12.75"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4:14" ht="12.75"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4:14" ht="12.75"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4:14" ht="12.75"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4:14" ht="12.75"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4:14" ht="12.75"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4:14" ht="12.75"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4:14" ht="12.75"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4:14" ht="12.75"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4:14" ht="12.75"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4:14" ht="12.75"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4:14" ht="12.75"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4:14" ht="12.75"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4:14" ht="12.75"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4:14" ht="12.75"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4:14" ht="12.75"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4:14" ht="12.75"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4:14" ht="12.75"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4:14" ht="12.75"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4:14" ht="12.75"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4:14" ht="12.75"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4:14" ht="12.75"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4:14" ht="12.75"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4:14" ht="12.75"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4:14" ht="12.75"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4:14" ht="12.75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4:14" ht="12.75"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4:14" ht="12.75"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4:14" ht="12.75"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4:14" ht="12.75"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4:14" ht="12.75"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4:14" ht="12.75"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4:14" ht="12.75"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4:14" ht="12.75"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4:14" ht="12.75"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4:14" ht="12.75"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4:14" ht="12.75"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4:14" ht="12.75"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4:14" ht="12.75"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4:14" ht="12.75"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4:14" ht="12.75"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4:14" ht="12.75"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4:14" ht="12.75"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4:14" ht="12.75"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4:14" ht="12.75"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4:14" ht="12.75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4:14" ht="12.75"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4:14" ht="12.75"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4:14" ht="12.75"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4:14" ht="12.75"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4:14" ht="12.75"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4:14" ht="12.75"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4:14" ht="12.75"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4:14" ht="12.75"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4:14" ht="12.75"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4:14" ht="12.75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4:14" ht="12.75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4:14" ht="12.75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4:14" ht="12.75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4:14" ht="12.75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4:14" ht="12.75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4:14" ht="12.75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4:14" ht="12.75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4:14" ht="12.75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4:14" ht="12.75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4:14" ht="12.75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4:14" ht="12.75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4:14" ht="12.75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4:14" ht="12.75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4:14" ht="12.75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4:14" ht="12.75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4:14" ht="12.75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4:14" ht="12.75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4:14" ht="12.75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4:14" ht="12.75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4:14" ht="12.75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4:14" ht="12.75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4:14" ht="12.75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4:14" ht="12.75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4:14" ht="12.75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4:14" ht="12.75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4:14" ht="12.75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4:14" ht="12.75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4:14" ht="12.75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4:14" ht="12.75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4:14" ht="12.75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4:14" ht="12.75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4:14" ht="12.75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4:14" ht="12.75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4:14" ht="12.75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4:14" ht="12.75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4:14" ht="12.75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4:14" ht="12.75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4:14" ht="12.75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4:14" ht="12.75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4:14" ht="12.75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4:14" ht="12.75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4:14" ht="12.75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4:14" ht="12.75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4:14" ht="12.75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4:14" ht="12.75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4:14" ht="12.75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4:14" ht="12.75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4:14" ht="12.75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4:14" ht="12.75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4:14" ht="12.75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4:14" ht="12.75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4:14" ht="12.75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4:14" ht="12.75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4:14" ht="12.75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4:14" ht="12.75"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4:14" ht="12.75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4:14" ht="12.75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4:14" ht="12.75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4:14" ht="12.75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4:14" ht="12.75"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4:14" ht="12.75"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4:14" ht="12.75"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4:14" ht="12.75"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4:14" ht="12.75"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4:14" ht="12.75"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4:14" ht="12.75"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4:14" ht="12.75"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4:14" ht="12.75"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4:14" ht="12.75"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4:14" ht="12.75"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4:14" ht="12.75"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4:14" ht="12.75"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4:14" ht="12.75"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4:14" ht="12.75"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4:14" ht="12.75"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4:14" ht="12.75"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4:14" ht="12.75"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4:14" ht="12.75"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4:14" ht="12.75"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4:14" ht="12.75"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4:14" ht="12.75"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4:14" ht="12.75"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4:14" ht="12.75"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4:14" ht="12.75"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4:14" ht="12.75"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4:14" ht="12.75"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4:14" ht="12.75"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4:14" ht="12.75"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4:14" ht="12.75"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4:14" ht="12.75"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4:14" ht="12.75"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4:14" ht="12.75"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4:14" ht="12.75"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4:14" ht="12.75"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4:14" ht="12.75"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4:14" ht="12.75"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4:14" ht="12.75"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4:14" ht="12.75"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4:14" ht="12.75"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4:14" ht="12.75"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4:14" ht="12.75"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4:14" ht="12.75"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4:14" ht="12.75"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4:14" ht="12.75"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4:14" ht="12.75"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4:14" ht="12.75"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4:14" ht="12.75"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4:14" ht="12.75"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4:14" ht="12.75"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4:14" ht="12.75"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4:14" ht="12.75"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4:14" ht="12.75"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4:14" ht="12.75"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4:14" ht="12.75"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4:14" ht="12.75"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4:14" ht="12.75"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4:14" ht="12.75"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4:14" ht="12.75"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4:14" ht="12.75"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4:14" ht="12.75"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4:14" ht="12.75"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4:14" ht="12.75"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4:14" ht="12.75"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4:14" ht="12.75"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4:14" ht="12.75"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4:14" ht="12.75"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4:14" ht="12.75"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4:14" ht="12.75"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4:14" ht="12.75"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4:14" ht="12.75"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4:14" ht="12.75"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4:14" ht="12.75"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4:14" ht="12.75"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4:14" ht="12.75"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4:14" ht="12.75"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4:14" ht="12.75"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4:14" ht="12.75"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4:14" ht="12.75"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4:14" ht="12.75"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4:14" ht="12.75"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4:14" ht="12.75"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4:14" ht="12.75"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4:14" ht="12.75"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4:14" ht="12.75"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4:14" ht="12.75"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4:14" ht="12.75"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4:14" ht="12.75"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4:14" ht="12.75"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4:14" ht="12.75"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4:14" ht="12.75"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4:14" ht="12.75"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4:14" ht="12.75"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4:14" ht="12.75"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4:14" ht="12.75"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4:14" ht="12.75"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4:14" ht="12.75"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4:14" ht="12.75"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4:14" ht="12.75"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4:14" ht="12.75"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4:14" ht="12.75"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4:14" ht="12.75"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4:14" ht="12.75"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4:14" ht="12.75"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4:14" ht="12.75"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4:14" ht="12.75"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4:14" ht="12.75"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4:14" ht="12.75"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4:14" ht="12.75"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4:14" ht="12.75"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4:14" ht="12.75"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4:14" ht="12.75"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4:14" ht="12.75"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4:14" ht="12.75"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4:14" ht="12.75"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4:14" ht="12.75"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4:14" ht="12.75"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4:14" ht="12.75"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4:14" ht="12.75"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4:14" ht="12.75"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4:14" ht="12.75"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4:14" ht="12.75"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4:14" ht="12.75"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4:14" ht="12.75"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4:14" ht="12.75"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4:14" ht="12.75"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4:14" ht="12.75"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4:14" ht="12.75"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4:14" ht="12.75"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4:14" ht="12.75"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4:14" ht="12.75"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4:14" ht="12.75"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4:14" ht="12.75"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4:14" ht="12.75"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4:14" ht="12.75"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4:14" ht="12.75"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4:14" ht="12.75"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4:14" ht="12.75"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4:14" ht="12.75"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4:14" ht="12.75"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4:14" ht="12.75"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4:14" ht="12.75"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4:14" ht="12.75"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4:14" ht="12.75"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4:14" ht="12.75"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4:14" ht="12.75"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4:14" ht="12.75"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4:14" ht="12.75"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4:14" ht="12.75"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4:14" ht="12.75"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4:14" ht="12.75"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4:14" ht="12.75"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4:14" ht="12.75"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4:14" ht="12.75"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4:14" ht="12.75"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4:14" ht="12.75"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4:14" ht="12.75"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4:14" ht="12.75"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4:14" ht="12.75"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4:14" ht="12.75"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4:14" ht="12.75"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4:14" ht="12.75"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4:14" ht="12.75"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4:14" ht="12.75"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4:14" ht="12.75"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4:14" ht="12.75"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4:14" ht="12.75"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4:14" ht="12.75"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4:14" ht="12.75"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4:14" ht="12.75"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4:14" ht="12.75"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4:14" ht="12.75"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4:14" ht="12.75"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4:14" ht="12.75"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4:14" ht="12.75"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4:14" ht="12.75"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4:14" ht="12.75"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4:14" ht="12.75"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4:14" ht="12.75"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4:14" ht="12.75"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  <row r="380" spans="4:14" ht="12.75"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</row>
    <row r="381" spans="4:14" ht="12.75"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</row>
    <row r="382" spans="4:14" ht="12.75"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</row>
    <row r="383" spans="4:14" ht="12.75"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</row>
    <row r="384" spans="4:14" ht="12.75"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</row>
    <row r="385" spans="4:14" ht="12.75"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</row>
    <row r="386" spans="4:14" ht="12.75"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</row>
    <row r="387" spans="4:14" ht="12.75"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</row>
    <row r="388" spans="4:14" ht="12.75"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</row>
    <row r="389" spans="4:14" ht="12.75"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</row>
    <row r="390" spans="4:14" ht="12.75"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</row>
    <row r="391" spans="4:14" ht="12.75"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</row>
    <row r="392" spans="4:14" ht="12.75"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</row>
    <row r="393" spans="4:14" ht="12.75"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</row>
    <row r="394" spans="4:14" ht="12.75"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</row>
    <row r="395" spans="4:14" ht="12.75"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</row>
    <row r="396" spans="4:14" ht="12.75"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</row>
    <row r="397" spans="4:14" ht="12.75"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</row>
    <row r="398" spans="4:14" ht="12.75"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</row>
    <row r="399" spans="4:14" ht="12.75"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</row>
    <row r="400" spans="4:14" ht="12.75"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</row>
    <row r="401" spans="4:14" ht="12.75"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</row>
    <row r="402" spans="4:14" ht="12.75"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</row>
    <row r="403" spans="4:14" ht="12.75"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</row>
    <row r="404" spans="4:14" ht="12.75"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</row>
    <row r="405" spans="4:14" ht="12.75"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</row>
    <row r="406" spans="4:14" ht="12.75"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</row>
    <row r="407" spans="4:14" ht="12.75"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</row>
    <row r="408" spans="4:14" ht="12.75"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</row>
    <row r="409" spans="4:14" ht="12.75"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</row>
    <row r="410" spans="4:14" ht="12.75"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</row>
    <row r="411" spans="4:14" ht="12.75"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</row>
    <row r="412" spans="4:14" ht="12.75"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</row>
    <row r="413" spans="4:14" ht="12.75"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</row>
    <row r="414" spans="4:14" ht="12.75"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</row>
    <row r="415" spans="4:14" ht="12.75"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</row>
    <row r="416" spans="4:14" ht="12.75"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</row>
    <row r="417" spans="4:14" ht="12.75"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</row>
    <row r="418" spans="4:14" ht="12.75"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</row>
    <row r="419" spans="4:14" ht="12.75"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</row>
    <row r="420" spans="4:14" ht="12.75"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</row>
    <row r="421" spans="4:14" ht="12.75"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</row>
    <row r="422" spans="4:14" ht="12.75"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</row>
    <row r="423" spans="4:14" ht="12.75"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</row>
    <row r="424" spans="4:14" ht="12.75"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</row>
    <row r="425" spans="4:14" ht="12.75"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</row>
    <row r="426" spans="4:14" ht="12.75"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</row>
    <row r="427" spans="4:14" ht="12.75"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</row>
    <row r="428" spans="4:14" ht="12.75"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</row>
    <row r="429" spans="4:14" ht="12.75"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</row>
    <row r="430" spans="4:14" ht="12.75"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</row>
    <row r="431" spans="4:14" ht="12.75"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</row>
    <row r="432" spans="4:14" ht="12.75"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</row>
    <row r="433" spans="4:14" ht="12.75"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</row>
    <row r="434" spans="4:14" ht="12.75"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</row>
    <row r="435" spans="4:14" ht="12.75"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</row>
    <row r="436" spans="4:14" ht="12.75"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</row>
    <row r="437" spans="4:14" ht="12.75"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</row>
    <row r="438" spans="4:14" ht="12.75"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</row>
    <row r="439" spans="4:14" ht="12.75"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</row>
    <row r="440" spans="4:14" ht="12.75"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</row>
    <row r="441" spans="4:14" ht="12.75"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</row>
    <row r="442" spans="4:14" ht="12.75"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</row>
    <row r="443" spans="4:14" ht="12.75"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</row>
    <row r="444" spans="4:14" ht="12.75"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</row>
    <row r="445" spans="4:14" ht="12.75"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</row>
    <row r="446" spans="4:14" ht="12.75"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</row>
    <row r="447" spans="4:14" ht="12.75"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</row>
    <row r="448" spans="4:14" ht="12.75"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</row>
    <row r="449" spans="4:14" ht="12.75"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</row>
    <row r="450" spans="4:14" ht="12.75"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</row>
    <row r="451" spans="4:14" ht="12.75"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</row>
    <row r="452" spans="4:14" ht="12.75"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</row>
    <row r="453" spans="4:14" ht="12.75"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</row>
    <row r="454" spans="4:14" ht="12.75"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</row>
    <row r="455" spans="4:14" ht="12.75"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</row>
    <row r="456" spans="4:14" ht="12.75"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</row>
    <row r="457" spans="4:14" ht="12.75"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</row>
    <row r="458" spans="4:14" ht="12.75"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</row>
    <row r="459" spans="4:14" ht="12.75"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</row>
    <row r="460" spans="4:14" ht="12.75"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</row>
    <row r="461" spans="4:14" ht="12.75"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</row>
    <row r="462" spans="4:14" ht="12.75"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</row>
    <row r="463" spans="4:14" ht="12.75"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</row>
    <row r="464" spans="4:14" ht="12.75"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</row>
    <row r="465" spans="4:14" ht="12.75"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</row>
    <row r="466" spans="4:14" ht="12.75"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</row>
    <row r="467" spans="4:14" ht="12.75"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</row>
    <row r="468" spans="4:14" ht="12.75"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</row>
    <row r="469" spans="4:14" ht="12.75"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</row>
    <row r="470" spans="4:14" ht="12.75"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</row>
    <row r="471" spans="4:14" ht="12.75"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</row>
    <row r="472" spans="4:14" ht="12.75"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</row>
    <row r="473" spans="4:14" ht="12.75"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</row>
    <row r="474" spans="4:14" ht="12.75"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</row>
    <row r="475" spans="4:14" ht="12.75"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</row>
    <row r="476" spans="4:14" ht="12.75"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</row>
    <row r="477" spans="4:14" ht="12.75"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</row>
    <row r="478" spans="4:14" ht="12.75"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</row>
    <row r="479" spans="4:14" ht="12.75"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</row>
    <row r="480" spans="4:14" ht="12.75"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</row>
    <row r="481" spans="4:14" ht="12.75"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</row>
    <row r="482" spans="4:14" ht="12.75"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</row>
    <row r="483" spans="4:14" ht="12.75"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</row>
    <row r="484" spans="4:14" ht="12.75"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</row>
    <row r="485" spans="4:14" ht="12.75"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</row>
    <row r="486" spans="4:14" ht="12.75"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</row>
    <row r="487" spans="4:14" ht="12.75"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</row>
    <row r="488" spans="4:14" ht="12.75"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</row>
    <row r="489" spans="4:14" ht="12.75"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</row>
    <row r="490" spans="4:14" ht="12.75"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</row>
    <row r="491" spans="4:14" ht="12.75"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</row>
    <row r="492" spans="4:14" ht="12.75"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</row>
    <row r="493" spans="4:14" ht="12.75"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</row>
    <row r="494" spans="4:14" ht="12.75"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</row>
    <row r="495" spans="4:14" ht="12.75"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</row>
    <row r="496" spans="4:14" ht="12.75"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</row>
    <row r="497" spans="4:14" ht="12.75"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</row>
    <row r="498" spans="4:14" ht="12.75"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</row>
    <row r="499" spans="4:14" ht="12.75"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</row>
    <row r="500" spans="4:14" ht="12.75"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</row>
    <row r="501" spans="4:14" ht="12.75"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</row>
    <row r="502" spans="4:14" ht="12.75"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</row>
    <row r="503" spans="4:14" ht="12.75"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</row>
    <row r="504" spans="4:14" ht="12.75"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</row>
    <row r="505" spans="4:14" ht="12.75"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</row>
    <row r="506" spans="4:14" ht="12.75"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</row>
    <row r="507" spans="4:14" ht="12.75"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</row>
    <row r="508" spans="4:14" ht="12.75"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</row>
    <row r="509" spans="4:14" ht="12.75"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</row>
    <row r="510" spans="4:14" ht="12.75"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</row>
    <row r="511" spans="4:14" ht="12.75"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</row>
    <row r="512" spans="4:14" ht="12.75"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</row>
    <row r="513" spans="4:14" ht="12.75"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</row>
    <row r="514" spans="4:14" ht="12.75"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</row>
    <row r="515" spans="4:14" ht="12.75"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</row>
    <row r="516" spans="4:14" ht="12.75"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</row>
    <row r="517" spans="4:14" ht="12.75"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</row>
    <row r="518" spans="4:14" ht="12.75"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</row>
    <row r="519" spans="4:14" ht="12.75"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</row>
    <row r="520" spans="4:14" ht="12.75"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</row>
    <row r="521" spans="4:14" ht="12.75"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</row>
    <row r="522" spans="4:14" ht="12.75"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</row>
    <row r="523" spans="4:14" ht="12.75"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</row>
    <row r="524" spans="4:14" ht="12.75"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</row>
    <row r="525" spans="4:14" ht="12.75"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</row>
    <row r="526" spans="4:14" ht="12.75"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</row>
    <row r="527" spans="4:14" ht="12.75"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</row>
    <row r="528" spans="4:14" ht="12.75"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</row>
    <row r="529" spans="4:14" ht="12.75"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</row>
    <row r="530" spans="4:14" ht="12.75"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</row>
    <row r="531" spans="4:14" ht="12.75"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</row>
    <row r="532" spans="4:14" ht="12.75"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</row>
    <row r="533" spans="4:14" ht="12.75"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</row>
    <row r="534" spans="4:14" ht="12.75"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</row>
    <row r="535" spans="4:14" ht="12.75"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</row>
    <row r="536" spans="4:14" ht="12.75"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</row>
    <row r="537" spans="4:14" ht="12.75"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</row>
    <row r="538" spans="4:14" ht="12.75"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</row>
    <row r="539" spans="4:14" ht="12.75"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</row>
    <row r="540" spans="4:14" ht="12.75"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</row>
    <row r="541" spans="4:14" ht="12.75"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</row>
    <row r="542" spans="4:14" ht="12.75"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</row>
    <row r="543" spans="4:14" ht="12.75"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</row>
    <row r="544" spans="4:14" ht="12.75"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</row>
    <row r="545" spans="4:14" ht="12.75"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</row>
    <row r="546" spans="4:14" ht="12.75"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</row>
    <row r="547" spans="4:14" ht="12.75"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</row>
    <row r="548" spans="4:14" ht="12.75"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</row>
    <row r="549" spans="4:14" ht="12.75"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</row>
    <row r="550" spans="4:14" ht="12.75"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</row>
    <row r="551" spans="4:14" ht="12.75"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</row>
    <row r="552" spans="4:14" ht="12.75"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</row>
    <row r="553" spans="4:14" ht="12.75"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</row>
    <row r="554" spans="4:14" ht="12.75"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</row>
    <row r="555" spans="4:14" ht="12.75"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</row>
    <row r="556" spans="4:14" ht="12.75"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</row>
    <row r="557" spans="4:14" ht="12.75"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</row>
    <row r="558" spans="4:14" ht="12.75"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</row>
    <row r="559" spans="4:14" ht="12.75"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</row>
    <row r="560" spans="4:14" ht="12.75"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</row>
    <row r="561" spans="4:14" ht="12.75"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</row>
    <row r="562" spans="4:14" ht="12.75"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</row>
    <row r="563" spans="4:14" ht="12.75"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</row>
    <row r="564" spans="4:14" ht="12.75"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</row>
    <row r="565" spans="4:14" ht="12.75"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</row>
    <row r="566" spans="4:14" ht="12.75"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</row>
    <row r="567" spans="4:14" ht="12.75"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</row>
    <row r="568" spans="4:14" ht="12.75"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</row>
    <row r="569" spans="4:14" ht="12.75"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</row>
    <row r="570" spans="4:14" ht="12.75"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</row>
    <row r="571" spans="4:14" ht="12.75"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</row>
    <row r="572" spans="4:14" ht="12.75"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</row>
    <row r="573" spans="4:14" ht="12.75"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</row>
    <row r="574" spans="4:14" ht="12.75"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</row>
    <row r="575" spans="4:14" ht="12.75"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</row>
    <row r="576" spans="4:14" ht="12.75"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</row>
    <row r="577" spans="4:14" ht="12.75"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</row>
    <row r="578" spans="4:14" ht="12.75"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</row>
    <row r="579" spans="4:14" ht="12.75"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</row>
    <row r="580" spans="4:14" ht="12.75"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</row>
    <row r="581" spans="4:14" ht="12.75"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</row>
    <row r="582" spans="4:14" ht="12.75"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</row>
    <row r="583" spans="4:14" ht="12.75"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</row>
    <row r="584" spans="4:14" ht="12.75"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</row>
    <row r="585" spans="4:14" ht="12.75"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</row>
    <row r="586" spans="4:14" ht="12.75"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</row>
    <row r="587" spans="4:14" ht="12.75"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</row>
    <row r="588" spans="4:14" ht="12.75"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</row>
    <row r="589" spans="4:14" ht="12.75"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</row>
    <row r="590" spans="4:14" ht="12.75"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</row>
    <row r="591" spans="4:14" ht="12.75"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</row>
    <row r="592" spans="4:14" ht="12.75"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</row>
    <row r="593" spans="4:14" ht="12.75"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</row>
    <row r="594" spans="4:14" ht="12.75"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</row>
    <row r="595" spans="4:14" ht="12.75"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</row>
    <row r="596" spans="4:14" ht="12.75"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</row>
    <row r="597" spans="4:14" ht="12.75"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</row>
    <row r="598" spans="4:14" ht="12.75"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</row>
    <row r="599" spans="4:14" ht="12.75"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</row>
    <row r="600" spans="4:14" ht="12.75"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</row>
    <row r="601" spans="4:14" ht="12.75"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</row>
    <row r="602" spans="4:14" ht="12.75"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</row>
    <row r="603" spans="4:14" ht="12.75"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</row>
    <row r="604" spans="4:14" ht="12.75"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</row>
    <row r="605" spans="4:14" ht="12.75"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</row>
    <row r="606" spans="4:14" ht="12.75"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</row>
    <row r="607" spans="4:14" ht="12.75"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</row>
    <row r="608" spans="4:14" ht="12.75"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</row>
    <row r="609" spans="4:14" ht="12.75"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</row>
    <row r="610" spans="4:14" ht="12.75"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</row>
    <row r="611" spans="4:14" ht="12.75"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</row>
    <row r="612" spans="4:14" ht="12.75"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</row>
    <row r="613" spans="4:14" ht="12.75"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</row>
    <row r="614" spans="4:14" ht="12.75"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</row>
    <row r="615" spans="4:14" ht="12.75"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</row>
    <row r="616" spans="4:14" ht="12.75"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</row>
    <row r="617" spans="4:14" ht="12.75"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</row>
    <row r="618" spans="4:14" ht="12.75"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</row>
    <row r="619" spans="4:14" ht="12.75"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</row>
    <row r="620" spans="4:14" ht="12.75"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</row>
    <row r="621" spans="4:14" ht="12.75"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</row>
    <row r="622" spans="4:14" ht="12.75"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</row>
    <row r="623" spans="4:14" ht="12.75"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</row>
    <row r="624" spans="4:14" ht="12.75"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</row>
    <row r="625" spans="4:14" ht="12.75"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</row>
    <row r="626" spans="4:14" ht="12.75"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</row>
    <row r="627" spans="4:14" ht="12.75"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</row>
    <row r="628" spans="4:14" ht="12.75"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</row>
    <row r="629" spans="4:14" ht="12.75"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</row>
    <row r="630" spans="4:14" ht="12.75"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</row>
    <row r="631" spans="4:14" ht="12.75"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</row>
    <row r="632" spans="4:14" ht="12.75"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</row>
    <row r="633" spans="4:14" ht="12.75"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</row>
    <row r="634" spans="4:14" ht="12.75"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</row>
    <row r="635" spans="4:14" ht="12.75"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</row>
    <row r="636" spans="4:14" ht="12.75"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</row>
    <row r="637" spans="4:14" ht="12.75"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</row>
    <row r="638" spans="4:14" ht="12.75"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</row>
    <row r="639" spans="4:14" ht="12.75"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</row>
    <row r="640" spans="4:14" ht="12.75"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</row>
    <row r="641" spans="4:14" ht="12.75"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</row>
    <row r="642" spans="4:14" ht="12.75"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</row>
    <row r="643" spans="4:14" ht="12.75"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</row>
    <row r="644" spans="4:14" ht="12.75"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</row>
    <row r="645" spans="4:14" ht="12.75"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</row>
    <row r="646" spans="4:14" ht="12.75"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</row>
    <row r="647" spans="4:14" ht="12.75"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</row>
    <row r="648" spans="4:14" ht="12.75"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</row>
  </sheetData>
  <sheetProtection/>
  <autoFilter ref="A7:P41"/>
  <mergeCells count="2">
    <mergeCell ref="A1:N1"/>
    <mergeCell ref="A2:N2"/>
  </mergeCells>
  <conditionalFormatting sqref="O44:O65536 O1 O41 O26:O29 O3:O24">
    <cfRule type="cellIs" priority="18" dxfId="7" operator="equal" stopIfTrue="1">
      <formula>1</formula>
    </cfRule>
    <cfRule type="cellIs" priority="19" dxfId="6" operator="equal" stopIfTrue="1">
      <formula>2</formula>
    </cfRule>
    <cfRule type="cellIs" priority="20" dxfId="5" operator="equal" stopIfTrue="1">
      <formula>3</formula>
    </cfRule>
  </conditionalFormatting>
  <conditionalFormatting sqref="O30:O40">
    <cfRule type="cellIs" priority="12" dxfId="7" operator="equal" stopIfTrue="1">
      <formula>1</formula>
    </cfRule>
    <cfRule type="cellIs" priority="13" dxfId="6" operator="equal" stopIfTrue="1">
      <formula>2</formula>
    </cfRule>
    <cfRule type="cellIs" priority="14" dxfId="5" operator="equal" stopIfTrue="1">
      <formula>3</formula>
    </cfRule>
  </conditionalFormatting>
  <conditionalFormatting sqref="O25">
    <cfRule type="cellIs" priority="9" dxfId="7" operator="equal" stopIfTrue="1">
      <formula>1</formula>
    </cfRule>
    <cfRule type="cellIs" priority="10" dxfId="6" operator="equal" stopIfTrue="1">
      <formula>2</formula>
    </cfRule>
    <cfRule type="cellIs" priority="11" dxfId="5" operator="equal" stopIfTrue="1">
      <formula>3</formula>
    </cfRule>
  </conditionalFormatting>
  <conditionalFormatting sqref="O2">
    <cfRule type="cellIs" priority="6" dxfId="7" operator="equal" stopIfTrue="1">
      <formula>1</formula>
    </cfRule>
    <cfRule type="cellIs" priority="7" dxfId="6" operator="equal" stopIfTrue="1">
      <formula>2</formula>
    </cfRule>
    <cfRule type="cellIs" priority="8" dxfId="5" operator="equal" stopIfTrue="1">
      <formula>3</formula>
    </cfRule>
  </conditionalFormatting>
  <conditionalFormatting sqref="E8:E41">
    <cfRule type="cellIs" priority="5" dxfId="0" operator="equal" stopIfTrue="1">
      <formula>1</formula>
    </cfRule>
  </conditionalFormatting>
  <conditionalFormatting sqref="G8:G41">
    <cfRule type="cellIs" priority="4" dxfId="0" operator="equal" stopIfTrue="1">
      <formula>1</formula>
    </cfRule>
  </conditionalFormatting>
  <conditionalFormatting sqref="I8:I41">
    <cfRule type="cellIs" priority="3" dxfId="0" operator="equal" stopIfTrue="1">
      <formula>1</formula>
    </cfRule>
  </conditionalFormatting>
  <conditionalFormatting sqref="K8:K41">
    <cfRule type="cellIs" priority="2" dxfId="0" operator="equal" stopIfTrue="1">
      <formula>1</formula>
    </cfRule>
  </conditionalFormatting>
  <conditionalFormatting sqref="M8:M41">
    <cfRule type="cellIs" priority="1" dxfId="0" operator="equal" stopIfTrue="1">
      <formula>1</formula>
    </cfRule>
  </conditionalFormatting>
  <printOptions gridLines="1" horizontalCentered="1"/>
  <pageMargins left="0.1968503937007874" right="0.1968503937007874" top="0.6299212598425197" bottom="0.11811023622047245" header="0.11811023622047245" footer="0.11811023622047245"/>
  <pageSetup horizontalDpi="300" verticalDpi="300" orientation="portrait" paperSize="9" scale="63" r:id="rId1"/>
  <headerFooter alignWithMargins="0">
    <oddHeader>&amp;C&amp;"Albertus Extra Bold,Bold"&amp;16
&amp;"Times New Roman,Regular"&amp;10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G. Walker</dc:creator>
  <cp:keywords/>
  <dc:description/>
  <cp:lastModifiedBy>Pip</cp:lastModifiedBy>
  <cp:lastPrinted>2018-04-15T12:20:32Z</cp:lastPrinted>
  <dcterms:created xsi:type="dcterms:W3CDTF">2002-09-30T14:38:24Z</dcterms:created>
  <dcterms:modified xsi:type="dcterms:W3CDTF">2018-04-16T20:39:48Z</dcterms:modified>
  <cp:category/>
  <cp:version/>
  <cp:contentType/>
  <cp:contentStatus/>
</cp:coreProperties>
</file>